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780" activeTab="2"/>
  </bookViews>
  <sheets>
    <sheet name="Titration plate" sheetId="1" r:id="rId1"/>
    <sheet name="JFH 1in4 drug plate" sheetId="2" r:id="rId2"/>
    <sheet name="JFH1 1in8 drug plate" sheetId="4" r:id="rId3"/>
  </sheets>
  <calcPr calcId="145621"/>
</workbook>
</file>

<file path=xl/calcChain.xml><?xml version="1.0" encoding="utf-8"?>
<calcChain xmlns="http://schemas.openxmlformats.org/spreadsheetml/2006/main">
  <c r="K81" i="4" l="1"/>
  <c r="L81" i="4"/>
  <c r="K82" i="4"/>
  <c r="L82" i="4"/>
  <c r="K83" i="4"/>
  <c r="L83" i="4"/>
  <c r="K84" i="4"/>
  <c r="L84" i="4"/>
  <c r="K85" i="4"/>
  <c r="L85" i="4"/>
  <c r="K86" i="4"/>
  <c r="L86" i="4"/>
  <c r="K87" i="4"/>
  <c r="L87" i="4"/>
  <c r="L80" i="4"/>
  <c r="K80" i="4"/>
  <c r="K69" i="4"/>
  <c r="L69" i="4"/>
  <c r="K70" i="4"/>
  <c r="L70" i="4"/>
  <c r="K71" i="4"/>
  <c r="L71" i="4"/>
  <c r="K72" i="4"/>
  <c r="L72" i="4"/>
  <c r="K73" i="4"/>
  <c r="L73" i="4"/>
  <c r="K74" i="4"/>
  <c r="L74" i="4"/>
  <c r="K75" i="4"/>
  <c r="L75" i="4"/>
  <c r="L68" i="4"/>
  <c r="K68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L56" i="4"/>
  <c r="K56" i="4"/>
  <c r="L99" i="4"/>
  <c r="K99" i="4"/>
  <c r="L98" i="4"/>
  <c r="K98" i="4"/>
  <c r="G98" i="4"/>
  <c r="L97" i="4"/>
  <c r="K97" i="4"/>
  <c r="G97" i="4"/>
  <c r="L96" i="4"/>
  <c r="K96" i="4"/>
  <c r="G96" i="4"/>
  <c r="L95" i="4"/>
  <c r="K95" i="4"/>
  <c r="G95" i="4"/>
  <c r="L94" i="4"/>
  <c r="K94" i="4"/>
  <c r="G94" i="4"/>
  <c r="L93" i="4"/>
  <c r="K93" i="4"/>
  <c r="G93" i="4"/>
  <c r="L92" i="4"/>
  <c r="K92" i="4"/>
  <c r="G92" i="4"/>
  <c r="G86" i="4"/>
  <c r="G85" i="4"/>
  <c r="G84" i="4"/>
  <c r="G83" i="4"/>
  <c r="G82" i="4"/>
  <c r="G81" i="4"/>
  <c r="G80" i="4"/>
  <c r="G74" i="4"/>
  <c r="G73" i="4"/>
  <c r="G72" i="4"/>
  <c r="G71" i="4"/>
  <c r="G70" i="4"/>
  <c r="G69" i="4"/>
  <c r="G68" i="4"/>
  <c r="G62" i="4"/>
  <c r="G61" i="4"/>
  <c r="G60" i="4"/>
  <c r="G59" i="4"/>
  <c r="G58" i="4"/>
  <c r="G57" i="4"/>
  <c r="G56" i="4"/>
  <c r="D121" i="2"/>
  <c r="D120" i="2"/>
  <c r="D112" i="2"/>
  <c r="E112" i="2"/>
  <c r="F112" i="2"/>
  <c r="G112" i="2"/>
  <c r="H112" i="2"/>
  <c r="I112" i="2"/>
  <c r="J112" i="2"/>
  <c r="C112" i="2"/>
  <c r="D62" i="1"/>
  <c r="D64" i="1" s="1"/>
  <c r="D68" i="1" s="1"/>
  <c r="C62" i="1"/>
  <c r="C64" i="1" s="1"/>
  <c r="C68" i="1" s="1"/>
  <c r="D59" i="1"/>
  <c r="E59" i="1"/>
  <c r="F59" i="1"/>
  <c r="G59" i="1"/>
  <c r="H59" i="1"/>
  <c r="I59" i="1"/>
  <c r="J59" i="1"/>
  <c r="K59" i="1"/>
  <c r="L59" i="1"/>
  <c r="M59" i="1"/>
  <c r="N59" i="1"/>
  <c r="C59" i="1"/>
  <c r="E55" i="1"/>
  <c r="F55" i="1" s="1"/>
  <c r="G55" i="1" s="1"/>
  <c r="H55" i="1" s="1"/>
  <c r="I55" i="1" s="1"/>
  <c r="J55" i="1" s="1"/>
  <c r="K55" i="1" s="1"/>
  <c r="L55" i="1" s="1"/>
  <c r="M55" i="1" s="1"/>
  <c r="N55" i="1" s="1"/>
  <c r="N62" i="1" s="1"/>
  <c r="N64" i="1" s="1"/>
  <c r="N68" i="1" s="1"/>
  <c r="J62" i="1" l="1"/>
  <c r="J64" i="1" s="1"/>
  <c r="J68" i="1" s="1"/>
  <c r="F62" i="1"/>
  <c r="F64" i="1" s="1"/>
  <c r="F68" i="1" s="1"/>
  <c r="K62" i="1"/>
  <c r="K64" i="1" s="1"/>
  <c r="K68" i="1" s="1"/>
  <c r="I62" i="1"/>
  <c r="I64" i="1" s="1"/>
  <c r="I68" i="1" s="1"/>
  <c r="H62" i="1"/>
  <c r="H64" i="1" s="1"/>
  <c r="H68" i="1" s="1"/>
  <c r="G62" i="1"/>
  <c r="G64" i="1" s="1"/>
  <c r="G68" i="1" s="1"/>
  <c r="M62" i="1"/>
  <c r="M64" i="1" s="1"/>
  <c r="M68" i="1" s="1"/>
  <c r="E62" i="1"/>
  <c r="E64" i="1" s="1"/>
  <c r="E68" i="1" s="1"/>
  <c r="L62" i="1"/>
  <c r="L64" i="1" s="1"/>
  <c r="L68" i="1" s="1"/>
  <c r="G94" i="2" l="1"/>
  <c r="G95" i="2"/>
  <c r="G96" i="2"/>
  <c r="G97" i="2"/>
  <c r="G98" i="2"/>
  <c r="G99" i="2"/>
  <c r="G100" i="2"/>
  <c r="K100" i="2"/>
  <c r="L100" i="2"/>
  <c r="K99" i="2"/>
  <c r="L99" i="2"/>
  <c r="K98" i="2"/>
  <c r="L98" i="2"/>
  <c r="K97" i="2"/>
  <c r="L97" i="2"/>
  <c r="K96" i="2"/>
  <c r="L96" i="2"/>
  <c r="K95" i="2"/>
  <c r="L95" i="2"/>
  <c r="K94" i="2"/>
  <c r="L94" i="2"/>
  <c r="L101" i="2"/>
  <c r="K101" i="2"/>
  <c r="G82" i="2"/>
  <c r="G83" i="2"/>
  <c r="G84" i="2"/>
  <c r="G85" i="2"/>
  <c r="G86" i="2"/>
  <c r="G87" i="2"/>
  <c r="G88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L82" i="2"/>
  <c r="K82" i="2"/>
  <c r="G70" i="2"/>
  <c r="G71" i="2"/>
  <c r="G72" i="2"/>
  <c r="G73" i="2"/>
  <c r="G74" i="2"/>
  <c r="G75" i="2"/>
  <c r="G76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L70" i="2"/>
  <c r="K70" i="2"/>
  <c r="G58" i="2"/>
  <c r="G59" i="2"/>
  <c r="G60" i="2"/>
  <c r="G61" i="2"/>
  <c r="G62" i="2"/>
  <c r="G63" i="2"/>
  <c r="G64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L58" i="2"/>
  <c r="K58" i="2"/>
</calcChain>
</file>

<file path=xl/sharedStrings.xml><?xml version="1.0" encoding="utf-8"?>
<sst xmlns="http://schemas.openxmlformats.org/spreadsheetml/2006/main" count="192" uniqueCount="88">
  <si>
    <t>Barcode: JS-Exp002-titration</t>
  </si>
  <si>
    <t>Metric: JS-JFH1-96well-231014-Red Count (1/Well)</t>
  </si>
  <si>
    <t xml:space="preserve">Cell Type: </t>
  </si>
  <si>
    <t>Passage: 1</t>
  </si>
  <si>
    <t>Notes: Exp#002 Titration plate #1-#5 2-fold dilutions</t>
  </si>
  <si>
    <t>Analysis Job: JS-Exp002-titrationplate-231014</t>
  </si>
  <si>
    <t>Time Stamp:</t>
  </si>
  <si>
    <t>Elapsed:</t>
  </si>
  <si>
    <t>hours</t>
  </si>
  <si>
    <t>JS-JFH1-96well-231014-Red Count (1/Well)</t>
  </si>
  <si>
    <t>A</t>
  </si>
  <si>
    <t>B</t>
  </si>
  <si>
    <t>C</t>
  </si>
  <si>
    <t>D</t>
  </si>
  <si>
    <t>E</t>
  </si>
  <si>
    <t>F</t>
  </si>
  <si>
    <t>G</t>
  </si>
  <si>
    <t>Std Error</t>
  </si>
  <si>
    <t>Barcode: JS-Exp002-JFH-1in4-2</t>
  </si>
  <si>
    <t>Cell Type: Huh7</t>
  </si>
  <si>
    <t>Notes: Exp#002 JFH1 1 in 4 drug plate 231014</t>
  </si>
  <si>
    <t>Analysis Job: JS-Exp002-JFH-1in4-drugplate-231014</t>
  </si>
  <si>
    <t>H</t>
  </si>
  <si>
    <t>SOF</t>
  </si>
  <si>
    <t>SOF ST ERR</t>
  </si>
  <si>
    <t>DCV</t>
  </si>
  <si>
    <t>RIM</t>
  </si>
  <si>
    <t>RIM ST ERROR</t>
  </si>
  <si>
    <t>DCV ST ERROR</t>
  </si>
  <si>
    <t>LDS21</t>
  </si>
  <si>
    <t>LDS21 ST ERROR</t>
  </si>
  <si>
    <t>Sofosbuvir (1:4)</t>
  </si>
  <si>
    <t>NS5A/WELL</t>
  </si>
  <si>
    <t>ST ERROR</t>
  </si>
  <si>
    <t>% ERROR</t>
  </si>
  <si>
    <t>LOG CONC</t>
  </si>
  <si>
    <t>CONC (nM)</t>
  </si>
  <si>
    <t>Daclatasvir (1:4)</t>
  </si>
  <si>
    <t>CONC (pM)</t>
  </si>
  <si>
    <t>Rimantidine (1:4)</t>
  </si>
  <si>
    <t>CONC (uM)</t>
  </si>
  <si>
    <t>LDS21 (1:4)</t>
  </si>
  <si>
    <t>Fold dilution</t>
  </si>
  <si>
    <t>NS5A +ve cells/ well</t>
  </si>
  <si>
    <t>SE Error</t>
  </si>
  <si>
    <t>% SE Error</t>
  </si>
  <si>
    <t>Red cells/ml</t>
  </si>
  <si>
    <t>Red cells/ well</t>
  </si>
  <si>
    <t>* dilution factor</t>
  </si>
  <si>
    <t>Log10 Titre</t>
  </si>
  <si>
    <t>Titre</t>
  </si>
  <si>
    <t>Untreated</t>
  </si>
  <si>
    <t>NS5A +ve/well</t>
  </si>
  <si>
    <t>AVG untreated</t>
  </si>
  <si>
    <t>untreated</t>
  </si>
  <si>
    <t>LDS21.8
(500 nM)</t>
  </si>
  <si>
    <t>LDS21.9
(500 nM)</t>
  </si>
  <si>
    <t>UNSURE IF ANY GENUINE EFFECT</t>
  </si>
  <si>
    <t>Barcode: JS-Exp002-JFH-1in8</t>
  </si>
  <si>
    <t>Notes: Exp#002 JFH1 1in8 drug plate 231014</t>
  </si>
  <si>
    <t>Analysis Job: JS-Exp002-JFH-1in8-231014</t>
  </si>
  <si>
    <t>ALL 1 IN 8 DRUG PLATES CANNOT FIT IC50</t>
  </si>
  <si>
    <t>NOT SUFFICIENT SIGNAL TO NOISE</t>
  </si>
  <si>
    <t>#1</t>
  </si>
  <si>
    <t>#2</t>
  </si>
  <si>
    <t>#3</t>
  </si>
  <si>
    <t>#4</t>
  </si>
  <si>
    <t>#5</t>
  </si>
  <si>
    <t>Electroporation</t>
  </si>
  <si>
    <t>J4-JFH1</t>
  </si>
  <si>
    <t>JFH1</t>
  </si>
  <si>
    <t>JFH1 GND</t>
  </si>
  <si>
    <t>Huh7.5</t>
  </si>
  <si>
    <t>Huh7</t>
  </si>
  <si>
    <t>Standard error from above between 4x images of each well</t>
  </si>
  <si>
    <t>2-fold dilution series from left to right</t>
  </si>
  <si>
    <t>1 - untreated</t>
  </si>
  <si>
    <t>2 + 3 - SOF</t>
  </si>
  <si>
    <t>4 + 5 DCV</t>
  </si>
  <si>
    <t>6 + 7 Rim</t>
  </si>
  <si>
    <t>8 + 9 LDS21</t>
  </si>
  <si>
    <t>G11 - LDS21.8</t>
  </si>
  <si>
    <t>E11 - LDS21.9</t>
  </si>
  <si>
    <t>highest conc.</t>
  </si>
  <si>
    <t>lowest conc.</t>
  </si>
  <si>
    <t>DMSO control</t>
  </si>
  <si>
    <t>Standard error from above plate between 4x images per well</t>
  </si>
  <si>
    <t>Same plate layout as 1:4 drug 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</si>
</sst>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9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 baseline="0"/>
              <a:t>Virus 2-fold dilution series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J4-JFH1</c:v>
          </c:tx>
          <c:invertIfNegative val="0"/>
          <c:errBars>
            <c:errBarType val="both"/>
            <c:errValType val="cust"/>
            <c:noEndCap val="0"/>
            <c:plus>
              <c:numRef>
                <c:f>'Titration plate'!$B$29:$M$29</c:f>
                <c:numCache>
                  <c:formatCode>General</c:formatCode>
                  <c:ptCount val="12"/>
                  <c:pt idx="0">
                    <c:v>1341.961</c:v>
                  </c:pt>
                  <c:pt idx="1">
                    <c:v>26.06842</c:v>
                  </c:pt>
                  <c:pt idx="2">
                    <c:v>60.220950000000002</c:v>
                  </c:pt>
                  <c:pt idx="3">
                    <c:v>15.033300000000001</c:v>
                  </c:pt>
                  <c:pt idx="4">
                    <c:v>41.427390000000003</c:v>
                  </c:pt>
                  <c:pt idx="5">
                    <c:v>37.397359999999999</c:v>
                  </c:pt>
                  <c:pt idx="6">
                    <c:v>106.14409999999999</c:v>
                  </c:pt>
                  <c:pt idx="7">
                    <c:v>132.1447</c:v>
                  </c:pt>
                  <c:pt idx="8">
                    <c:v>145.74080000000001</c:v>
                  </c:pt>
                  <c:pt idx="9">
                    <c:v>186.6054</c:v>
                  </c:pt>
                  <c:pt idx="10">
                    <c:v>237.7022</c:v>
                  </c:pt>
                  <c:pt idx="11">
                    <c:v>189.45509999999999</c:v>
                  </c:pt>
                </c:numCache>
              </c:numRef>
            </c:plus>
            <c:minus>
              <c:numRef>
                <c:f>'Titration plate'!$B$29:$M$29</c:f>
                <c:numCache>
                  <c:formatCode>General</c:formatCode>
                  <c:ptCount val="12"/>
                  <c:pt idx="0">
                    <c:v>1341.961</c:v>
                  </c:pt>
                  <c:pt idx="1">
                    <c:v>26.06842</c:v>
                  </c:pt>
                  <c:pt idx="2">
                    <c:v>60.220950000000002</c:v>
                  </c:pt>
                  <c:pt idx="3">
                    <c:v>15.033300000000001</c:v>
                  </c:pt>
                  <c:pt idx="4">
                    <c:v>41.427390000000003</c:v>
                  </c:pt>
                  <c:pt idx="5">
                    <c:v>37.397359999999999</c:v>
                  </c:pt>
                  <c:pt idx="6">
                    <c:v>106.14409999999999</c:v>
                  </c:pt>
                  <c:pt idx="7">
                    <c:v>132.1447</c:v>
                  </c:pt>
                  <c:pt idx="8">
                    <c:v>145.74080000000001</c:v>
                  </c:pt>
                  <c:pt idx="9">
                    <c:v>186.6054</c:v>
                  </c:pt>
                  <c:pt idx="10">
                    <c:v>237.7022</c:v>
                  </c:pt>
                  <c:pt idx="11">
                    <c:v>189.45509999999999</c:v>
                  </c:pt>
                </c:numCache>
              </c:numRef>
            </c:minus>
          </c:errBars>
          <c:cat>
            <c:numRef>
              <c:f>'Titration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'Titration plate'!$B$15:$M$15</c:f>
              <c:numCache>
                <c:formatCode>General</c:formatCode>
                <c:ptCount val="12"/>
                <c:pt idx="0">
                  <c:v>2835.75</c:v>
                </c:pt>
                <c:pt idx="1">
                  <c:v>118.75</c:v>
                </c:pt>
                <c:pt idx="2">
                  <c:v>368</c:v>
                </c:pt>
                <c:pt idx="3">
                  <c:v>119</c:v>
                </c:pt>
                <c:pt idx="4">
                  <c:v>341</c:v>
                </c:pt>
                <c:pt idx="5">
                  <c:v>446.75</c:v>
                </c:pt>
                <c:pt idx="6">
                  <c:v>590.25</c:v>
                </c:pt>
                <c:pt idx="7">
                  <c:v>880</c:v>
                </c:pt>
                <c:pt idx="8">
                  <c:v>1125.75</c:v>
                </c:pt>
                <c:pt idx="9">
                  <c:v>1255.5</c:v>
                </c:pt>
                <c:pt idx="10">
                  <c:v>1504.5</c:v>
                </c:pt>
                <c:pt idx="11">
                  <c:v>1641.25</c:v>
                </c:pt>
              </c:numCache>
            </c:numRef>
          </c:val>
        </c:ser>
        <c:ser>
          <c:idx val="1"/>
          <c:order val="1"/>
          <c:tx>
            <c:v>JFH1</c:v>
          </c:tx>
          <c:invertIfNegative val="0"/>
          <c:errBars>
            <c:errBarType val="both"/>
            <c:errValType val="cust"/>
            <c:noEndCap val="0"/>
            <c:plus>
              <c:numRef>
                <c:f>'Titration plate'!$B$28:$M$28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plus>
            <c:minus>
              <c:numRef>
                <c:f>'Titration plate'!$B$28:$M$28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minus>
          </c:errBars>
          <c:cat>
            <c:numRef>
              <c:f>'Titration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'Titration plate'!$B$18:$M$18</c:f>
              <c:numCache>
                <c:formatCode>General</c:formatCode>
                <c:ptCount val="12"/>
                <c:pt idx="0">
                  <c:v>9419.5</c:v>
                </c:pt>
                <c:pt idx="1">
                  <c:v>7893.75</c:v>
                </c:pt>
                <c:pt idx="2">
                  <c:v>4494.5</c:v>
                </c:pt>
                <c:pt idx="3">
                  <c:v>2767.5</c:v>
                </c:pt>
                <c:pt idx="4">
                  <c:v>1416</c:v>
                </c:pt>
                <c:pt idx="5">
                  <c:v>893.75</c:v>
                </c:pt>
                <c:pt idx="6">
                  <c:v>531.75</c:v>
                </c:pt>
                <c:pt idx="7">
                  <c:v>685.75</c:v>
                </c:pt>
                <c:pt idx="8">
                  <c:v>634.25</c:v>
                </c:pt>
                <c:pt idx="9">
                  <c:v>699.5</c:v>
                </c:pt>
                <c:pt idx="10">
                  <c:v>1115.75</c:v>
                </c:pt>
                <c:pt idx="11">
                  <c:v>1330.5</c:v>
                </c:pt>
              </c:numCache>
            </c:numRef>
          </c:val>
        </c:ser>
        <c:ser>
          <c:idx val="2"/>
          <c:order val="2"/>
          <c:tx>
            <c:v>JFH1 GND</c:v>
          </c:tx>
          <c:invertIfNegative val="0"/>
          <c:errBars>
            <c:errBarType val="both"/>
            <c:errValType val="cust"/>
            <c:noEndCap val="0"/>
            <c:plus>
              <c:numRef>
                <c:f>'Titration plate'!$B$25:$M$25</c:f>
                <c:numCache>
                  <c:formatCode>General</c:formatCode>
                  <c:ptCount val="12"/>
                  <c:pt idx="0">
                    <c:v>1161.605</c:v>
                  </c:pt>
                  <c:pt idx="1">
                    <c:v>48.184330000000003</c:v>
                  </c:pt>
                  <c:pt idx="2">
                    <c:v>56.992690000000003</c:v>
                  </c:pt>
                  <c:pt idx="3">
                    <c:v>20.2608</c:v>
                  </c:pt>
                  <c:pt idx="4">
                    <c:v>47.61477</c:v>
                  </c:pt>
                  <c:pt idx="5">
                    <c:v>105.3038</c:v>
                  </c:pt>
                  <c:pt idx="6">
                    <c:v>150.797</c:v>
                  </c:pt>
                  <c:pt idx="7">
                    <c:v>207.46770000000001</c:v>
                  </c:pt>
                  <c:pt idx="8">
                    <c:v>72.396330000000006</c:v>
                  </c:pt>
                  <c:pt idx="9">
                    <c:v>134.4349</c:v>
                  </c:pt>
                  <c:pt idx="10">
                    <c:v>114.18810000000001</c:v>
                  </c:pt>
                  <c:pt idx="11">
                    <c:v>177.27070000000001</c:v>
                  </c:pt>
                </c:numCache>
              </c:numRef>
            </c:plus>
            <c:minus>
              <c:numRef>
                <c:f>'Titration plate'!$B$25:$M$25</c:f>
                <c:numCache>
                  <c:formatCode>General</c:formatCode>
                  <c:ptCount val="12"/>
                  <c:pt idx="0">
                    <c:v>1161.605</c:v>
                  </c:pt>
                  <c:pt idx="1">
                    <c:v>48.184330000000003</c:v>
                  </c:pt>
                  <c:pt idx="2">
                    <c:v>56.992690000000003</c:v>
                  </c:pt>
                  <c:pt idx="3">
                    <c:v>20.2608</c:v>
                  </c:pt>
                  <c:pt idx="4">
                    <c:v>47.61477</c:v>
                  </c:pt>
                  <c:pt idx="5">
                    <c:v>105.3038</c:v>
                  </c:pt>
                  <c:pt idx="6">
                    <c:v>150.797</c:v>
                  </c:pt>
                  <c:pt idx="7">
                    <c:v>207.46770000000001</c:v>
                  </c:pt>
                  <c:pt idx="8">
                    <c:v>72.396330000000006</c:v>
                  </c:pt>
                  <c:pt idx="9">
                    <c:v>134.4349</c:v>
                  </c:pt>
                  <c:pt idx="10">
                    <c:v>114.18810000000001</c:v>
                  </c:pt>
                  <c:pt idx="11">
                    <c:v>177.27070000000001</c:v>
                  </c:pt>
                </c:numCache>
              </c:numRef>
            </c:minus>
          </c:errBars>
          <c:cat>
            <c:numRef>
              <c:f>'Titration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'Titration plate'!$B$19:$M$19</c:f>
              <c:numCache>
                <c:formatCode>General</c:formatCode>
                <c:ptCount val="12"/>
                <c:pt idx="0">
                  <c:v>9498</c:v>
                </c:pt>
                <c:pt idx="1">
                  <c:v>163.25</c:v>
                </c:pt>
                <c:pt idx="2">
                  <c:v>228.25</c:v>
                </c:pt>
                <c:pt idx="3">
                  <c:v>78</c:v>
                </c:pt>
                <c:pt idx="4">
                  <c:v>228.25</c:v>
                </c:pt>
                <c:pt idx="5">
                  <c:v>218.25</c:v>
                </c:pt>
                <c:pt idx="6">
                  <c:v>276.25</c:v>
                </c:pt>
                <c:pt idx="7">
                  <c:v>600.25</c:v>
                </c:pt>
                <c:pt idx="8">
                  <c:v>402.25</c:v>
                </c:pt>
                <c:pt idx="9">
                  <c:v>593.5</c:v>
                </c:pt>
                <c:pt idx="10">
                  <c:v>689</c:v>
                </c:pt>
                <c:pt idx="11">
                  <c:v>699.25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84736"/>
        <c:axId val="96491008"/>
      </c:barChart>
      <c:catAx>
        <c:axId val="964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 dilution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491008"/>
        <c:crosses val="autoZero"/>
        <c:auto val="1"/>
        <c:lblAlgn val="ctr"/>
        <c:lblOffset val="100"/>
        <c:noMultiLvlLbl val="0"/>
      </c:catAx>
      <c:valAx>
        <c:axId val="96491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484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NS5A +ve cells/ well</c:v>
          </c:tx>
          <c:invertIfNegative val="0"/>
          <c:errBars>
            <c:errBarType val="both"/>
            <c:errValType val="cust"/>
            <c:noEndCap val="0"/>
            <c:plus>
              <c:numRef>
                <c:f>'Titration plate'!$C$58:$N$58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plus>
            <c:minus>
              <c:numRef>
                <c:f>'Titration plate'!$C$58:$N$58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minus>
          </c:errBars>
          <c:cat>
            <c:numRef>
              <c:f>'Titration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'Titration plate'!$C$56:$N$56</c:f>
              <c:numCache>
                <c:formatCode>General</c:formatCode>
                <c:ptCount val="12"/>
                <c:pt idx="0">
                  <c:v>9419.5</c:v>
                </c:pt>
                <c:pt idx="1">
                  <c:v>7893.75</c:v>
                </c:pt>
                <c:pt idx="2">
                  <c:v>4494.5</c:v>
                </c:pt>
                <c:pt idx="3">
                  <c:v>2767.5</c:v>
                </c:pt>
                <c:pt idx="4">
                  <c:v>1416</c:v>
                </c:pt>
                <c:pt idx="5">
                  <c:v>893.75</c:v>
                </c:pt>
                <c:pt idx="6">
                  <c:v>531.75</c:v>
                </c:pt>
                <c:pt idx="7">
                  <c:v>685.75</c:v>
                </c:pt>
                <c:pt idx="8">
                  <c:v>634.25</c:v>
                </c:pt>
                <c:pt idx="9">
                  <c:v>699.5</c:v>
                </c:pt>
                <c:pt idx="10">
                  <c:v>1115.75</c:v>
                </c:pt>
                <c:pt idx="11">
                  <c:v>1330.5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30816"/>
        <c:axId val="96532736"/>
      </c:barChart>
      <c:lineChart>
        <c:grouping val="standard"/>
        <c:varyColors val="0"/>
        <c:ser>
          <c:idx val="1"/>
          <c:order val="1"/>
          <c:tx>
            <c:v>Titre (NS5A +ve cells/ ml)</c:v>
          </c:tx>
          <c:val>
            <c:numRef>
              <c:f>'Titration plate'!$C$62:$N$62</c:f>
              <c:numCache>
                <c:formatCode>General</c:formatCode>
                <c:ptCount val="12"/>
                <c:pt idx="0">
                  <c:v>18839</c:v>
                </c:pt>
                <c:pt idx="1">
                  <c:v>31575</c:v>
                </c:pt>
                <c:pt idx="2">
                  <c:v>35956</c:v>
                </c:pt>
                <c:pt idx="3">
                  <c:v>44280</c:v>
                </c:pt>
                <c:pt idx="4">
                  <c:v>45312</c:v>
                </c:pt>
                <c:pt idx="5">
                  <c:v>57200</c:v>
                </c:pt>
                <c:pt idx="6">
                  <c:v>68064</c:v>
                </c:pt>
                <c:pt idx="7">
                  <c:v>175552</c:v>
                </c:pt>
                <c:pt idx="8">
                  <c:v>324736</c:v>
                </c:pt>
                <c:pt idx="9">
                  <c:v>716288</c:v>
                </c:pt>
                <c:pt idx="10">
                  <c:v>2285056</c:v>
                </c:pt>
                <c:pt idx="11">
                  <c:v>5449728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68064"/>
        <c:axId val="94966144"/>
      </c:lineChart>
      <c:catAx>
        <c:axId val="9653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532736"/>
        <c:crosses val="autoZero"/>
        <c:auto val="1"/>
        <c:lblAlgn val="ctr"/>
        <c:lblOffset val="100"/>
        <c:noMultiLvlLbl val="0"/>
      </c:catAx>
      <c:valAx>
        <c:axId val="96532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530816"/>
        <c:crosses val="autoZero"/>
        <c:crossBetween val="between"/>
      </c:valAx>
      <c:valAx>
        <c:axId val="94966144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Titre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94968064"/>
        <c:crosses val="max"/>
        <c:crossBetween val="between"/>
      </c:valAx>
      <c:catAx>
        <c:axId val="94968064"/>
        <c:scaling>
          <c:orientation val="minMax"/>
        </c:scaling>
        <c:delete val="1"/>
        <c:axPos val="b"/>
        <c:majorTickMark val="out"/>
        <c:minorTickMark val="none"/>
        <c:tickLblPos val="nextTo"/>
        <c:crossAx val="9496614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'JFH 1in4 drug plate'!$D$121:$F$121</c:f>
                <c:numCache>
                  <c:formatCode>General</c:formatCode>
                  <c:ptCount val="3"/>
                  <c:pt idx="0">
                    <c:v>143.70577994804589</c:v>
                  </c:pt>
                  <c:pt idx="1">
                    <c:v>293.73719999999997</c:v>
                  </c:pt>
                  <c:pt idx="2">
                    <c:v>144.7748</c:v>
                  </c:pt>
                </c:numCache>
              </c:numRef>
            </c:plus>
            <c:minus>
              <c:numRef>
                <c:f>'JFH 1in4 drug plate'!$D$121:$F$121</c:f>
                <c:numCache>
                  <c:formatCode>General</c:formatCode>
                  <c:ptCount val="3"/>
                  <c:pt idx="0">
                    <c:v>143.70577994804589</c:v>
                  </c:pt>
                  <c:pt idx="1">
                    <c:v>293.73719999999997</c:v>
                  </c:pt>
                  <c:pt idx="2">
                    <c:v>144.7748</c:v>
                  </c:pt>
                </c:numCache>
              </c:numRef>
            </c:minus>
          </c:errBars>
          <c:cat>
            <c:strRef>
              <c:f>'JFH 1in4 drug plate'!$D$124:$D$126</c:f>
              <c:strCache>
                <c:ptCount val="3"/>
                <c:pt idx="0">
                  <c:v>untreated</c:v>
                </c:pt>
                <c:pt idx="1">
                  <c:v>LDS21.8
(500 nM)</c:v>
                </c:pt>
                <c:pt idx="2">
                  <c:v>LDS21.9
(500 nM)</c:v>
                </c:pt>
              </c:strCache>
            </c:strRef>
          </c:cat>
          <c:val>
            <c:numRef>
              <c:f>'JFH 1in4 drug plate'!$D$120:$F$120</c:f>
              <c:numCache>
                <c:formatCode>General</c:formatCode>
                <c:ptCount val="3"/>
                <c:pt idx="0">
                  <c:v>4133.6071428571431</c:v>
                </c:pt>
                <c:pt idx="1">
                  <c:v>3371.75</c:v>
                </c:pt>
                <c:pt idx="2">
                  <c:v>3419.5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42656"/>
        <c:axId val="102744448"/>
      </c:barChart>
      <c:catAx>
        <c:axId val="102742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2744448"/>
        <c:crosses val="autoZero"/>
        <c:auto val="1"/>
        <c:lblAlgn val="ctr"/>
        <c:lblOffset val="100"/>
        <c:noMultiLvlLbl val="0"/>
      </c:catAx>
      <c:valAx>
        <c:axId val="102744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74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333376</xdr:colOff>
      <xdr:row>30</xdr:row>
      <xdr:rowOff>66675</xdr:rowOff>
    </xdr:from>
    <xdr:to>
      <xdr:col>12</xdr:col>
      <xdr:colOff>76200</xdr:colOff>
      <xdr:row>51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68</xdr:row>
      <xdr:rowOff>95250</xdr:rowOff>
    </xdr:from>
    <xdr:to>
      <xdr:col>12</xdr:col>
      <xdr:colOff>542925</xdr:colOff>
      <xdr:row>92</xdr:row>
      <xdr:rowOff>57150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122</xdr:row>
      <xdr:rowOff>123825</xdr:rowOff>
    </xdr:from>
    <xdr:to>
      <xdr:col>12</xdr:col>
      <xdr:colOff>47625</xdr:colOff>
      <xdr:row>137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76200</xdr:colOff>
      <xdr:row>14</xdr:row>
      <xdr:rowOff>38100</xdr:rowOff>
    </xdr:from>
    <xdr:to>
      <xdr:col>14</xdr:col>
      <xdr:colOff>342900</xdr:colOff>
      <xdr:row>18</xdr:row>
      <xdr:rowOff>133350</xdr:rowOff>
    </xdr:to>
    <xdr:sp macro="" textlink="">
      <xdr:nvSpPr>
        <xdr:cNvPr id="4" name="Right Triangle 3"/>
        <xdr:cNvSpPr/>
      </xdr:nvSpPr>
      <xdr:spPr>
        <a:xfrm rot="16200000" flipV="1">
          <a:off x="8372475" y="2543175"/>
          <a:ext cx="742950" cy="266700"/>
        </a:xfrm>
        <a:prstGeom prst="rt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0"/>
  <sheetViews>
    <sheetView workbookViewId="0">
      <selection sqref="A1:X254"/>
    </sheetView>
  </sheetViews>
  <sheetFormatPr defaultRowHeight="12.75" x14ac:dyDescent="0.2"/>
  <sheetData>
    <row r="2" spans="1:18" x14ac:dyDescent="0.2">
      <c r="A2" t="s">
        <v>0</v>
      </c>
    </row>
    <row r="3" spans="1:18" x14ac:dyDescent="0.2">
      <c r="A3" t="s">
        <v>1</v>
      </c>
    </row>
    <row r="4" spans="1:18" x14ac:dyDescent="0.2">
      <c r="A4" t="s">
        <v>2</v>
      </c>
    </row>
    <row r="5" spans="1:18" x14ac:dyDescent="0.2">
      <c r="A5" t="s">
        <v>3</v>
      </c>
    </row>
    <row r="6" spans="1:18" x14ac:dyDescent="0.2">
      <c r="A6" t="s">
        <v>4</v>
      </c>
    </row>
    <row r="7" spans="1:18" x14ac:dyDescent="0.2">
      <c r="A7" t="s">
        <v>5</v>
      </c>
    </row>
    <row r="9" spans="1:18" x14ac:dyDescent="0.2">
      <c r="A9" t="s">
        <v>6</v>
      </c>
      <c r="B9" s="1">
        <v>41935.701388888891</v>
      </c>
      <c r="C9" t="s">
        <v>7</v>
      </c>
      <c r="D9">
        <v>0</v>
      </c>
      <c r="E9" t="s">
        <v>8</v>
      </c>
    </row>
    <row r="11" spans="1:18" x14ac:dyDescent="0.2">
      <c r="A11" t="s">
        <v>9</v>
      </c>
    </row>
    <row r="12" spans="1:18" x14ac:dyDescent="0.2"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>
        <v>8</v>
      </c>
      <c r="J12">
        <v>9</v>
      </c>
      <c r="K12">
        <v>10</v>
      </c>
      <c r="L12">
        <v>11</v>
      </c>
      <c r="M12">
        <v>12</v>
      </c>
    </row>
    <row r="13" spans="1:18" x14ac:dyDescent="0.2">
      <c r="A13" t="s">
        <v>10</v>
      </c>
      <c r="O13" t="s">
        <v>68</v>
      </c>
      <c r="R13" t="s">
        <v>75</v>
      </c>
    </row>
    <row r="14" spans="1:18" x14ac:dyDescent="0.2">
      <c r="A14" t="s">
        <v>11</v>
      </c>
    </row>
    <row r="15" spans="1:18" x14ac:dyDescent="0.2">
      <c r="A15" t="s">
        <v>12</v>
      </c>
      <c r="B15">
        <v>2835.75</v>
      </c>
      <c r="C15">
        <v>118.75</v>
      </c>
      <c r="D15">
        <v>368</v>
      </c>
      <c r="E15">
        <v>119</v>
      </c>
      <c r="F15">
        <v>341</v>
      </c>
      <c r="G15">
        <v>446.75</v>
      </c>
      <c r="H15">
        <v>590.25</v>
      </c>
      <c r="I15">
        <v>880</v>
      </c>
      <c r="J15">
        <v>1125.75</v>
      </c>
      <c r="K15">
        <v>1255.5</v>
      </c>
      <c r="L15">
        <v>1504.5</v>
      </c>
      <c r="M15">
        <v>1641.25</v>
      </c>
      <c r="O15" t="s">
        <v>67</v>
      </c>
      <c r="P15" t="s">
        <v>71</v>
      </c>
      <c r="Q15" t="s">
        <v>72</v>
      </c>
    </row>
    <row r="16" spans="1:18" x14ac:dyDescent="0.2">
      <c r="A16" t="s">
        <v>13</v>
      </c>
      <c r="B16">
        <v>3112</v>
      </c>
      <c r="C16">
        <v>845.75</v>
      </c>
      <c r="D16">
        <v>532</v>
      </c>
      <c r="E16">
        <v>378</v>
      </c>
      <c r="F16">
        <v>364.75</v>
      </c>
      <c r="G16">
        <v>245.25</v>
      </c>
      <c r="H16">
        <v>392</v>
      </c>
      <c r="I16">
        <v>801.75</v>
      </c>
      <c r="J16">
        <v>1122.5</v>
      </c>
      <c r="K16">
        <v>1300</v>
      </c>
      <c r="L16">
        <v>1327.5</v>
      </c>
      <c r="M16">
        <v>1344.25</v>
      </c>
      <c r="O16" t="s">
        <v>66</v>
      </c>
      <c r="P16" t="s">
        <v>70</v>
      </c>
      <c r="Q16" t="s">
        <v>72</v>
      </c>
    </row>
    <row r="17" spans="1:17" x14ac:dyDescent="0.2">
      <c r="A17" t="s">
        <v>14</v>
      </c>
      <c r="B17">
        <v>1081.25</v>
      </c>
      <c r="C17">
        <v>101.75</v>
      </c>
      <c r="D17">
        <v>180.5</v>
      </c>
      <c r="E17">
        <v>214.5</v>
      </c>
      <c r="F17">
        <v>132.75</v>
      </c>
      <c r="G17">
        <v>225</v>
      </c>
      <c r="H17">
        <v>440</v>
      </c>
      <c r="I17">
        <v>733.5</v>
      </c>
      <c r="J17">
        <v>1003.25</v>
      </c>
      <c r="K17">
        <v>1040.75</v>
      </c>
      <c r="L17">
        <v>1020</v>
      </c>
      <c r="M17">
        <v>1426.25</v>
      </c>
      <c r="O17" t="s">
        <v>65</v>
      </c>
      <c r="P17" t="s">
        <v>69</v>
      </c>
      <c r="Q17" t="s">
        <v>72</v>
      </c>
    </row>
    <row r="18" spans="1:17" x14ac:dyDescent="0.2">
      <c r="A18" t="s">
        <v>15</v>
      </c>
      <c r="B18">
        <v>9419.5</v>
      </c>
      <c r="C18">
        <v>7893.75</v>
      </c>
      <c r="D18">
        <v>4494.5</v>
      </c>
      <c r="E18">
        <v>2767.5</v>
      </c>
      <c r="F18">
        <v>1416</v>
      </c>
      <c r="G18">
        <v>893.75</v>
      </c>
      <c r="H18">
        <v>531.75</v>
      </c>
      <c r="I18">
        <v>685.75</v>
      </c>
      <c r="J18">
        <v>634.25</v>
      </c>
      <c r="K18">
        <v>699.5</v>
      </c>
      <c r="L18">
        <v>1115.75</v>
      </c>
      <c r="M18">
        <v>1330.5</v>
      </c>
      <c r="O18" t="s">
        <v>64</v>
      </c>
      <c r="P18" t="s">
        <v>70</v>
      </c>
      <c r="Q18" t="s">
        <v>73</v>
      </c>
    </row>
    <row r="19" spans="1:17" x14ac:dyDescent="0.2">
      <c r="A19" t="s">
        <v>16</v>
      </c>
      <c r="B19">
        <v>9498</v>
      </c>
      <c r="C19">
        <v>163.25</v>
      </c>
      <c r="D19">
        <v>228.25</v>
      </c>
      <c r="E19">
        <v>78</v>
      </c>
      <c r="F19">
        <v>228.25</v>
      </c>
      <c r="G19">
        <v>218.25</v>
      </c>
      <c r="H19">
        <v>276.25</v>
      </c>
      <c r="I19">
        <v>600.25</v>
      </c>
      <c r="J19">
        <v>402.25</v>
      </c>
      <c r="K19">
        <v>593.5</v>
      </c>
      <c r="L19">
        <v>689</v>
      </c>
      <c r="M19">
        <v>699.25</v>
      </c>
      <c r="O19" t="s">
        <v>63</v>
      </c>
      <c r="P19" t="s">
        <v>69</v>
      </c>
      <c r="Q19" t="s">
        <v>73</v>
      </c>
    </row>
    <row r="21" spans="1:17" x14ac:dyDescent="0.2">
      <c r="A21" t="s">
        <v>17</v>
      </c>
    </row>
    <row r="22" spans="1:17" x14ac:dyDescent="0.2"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I22">
        <v>8</v>
      </c>
      <c r="J22">
        <v>9</v>
      </c>
      <c r="K22">
        <v>10</v>
      </c>
      <c r="L22">
        <v>11</v>
      </c>
      <c r="M22">
        <v>12</v>
      </c>
    </row>
    <row r="23" spans="1:17" x14ac:dyDescent="0.2">
      <c r="A23" t="s">
        <v>10</v>
      </c>
    </row>
    <row r="24" spans="1:17" x14ac:dyDescent="0.2">
      <c r="A24" t="s">
        <v>11</v>
      </c>
    </row>
    <row r="25" spans="1:17" x14ac:dyDescent="0.2">
      <c r="A25" t="s">
        <v>12</v>
      </c>
      <c r="B25">
        <v>1161.605</v>
      </c>
      <c r="C25">
        <v>48.184330000000003</v>
      </c>
      <c r="D25">
        <v>56.992690000000003</v>
      </c>
      <c r="E25">
        <v>20.2608</v>
      </c>
      <c r="F25">
        <v>47.61477</v>
      </c>
      <c r="G25">
        <v>105.3038</v>
      </c>
      <c r="H25">
        <v>150.797</v>
      </c>
      <c r="I25">
        <v>207.46770000000001</v>
      </c>
      <c r="J25">
        <v>72.396330000000006</v>
      </c>
      <c r="K25">
        <v>134.4349</v>
      </c>
      <c r="L25">
        <v>114.18810000000001</v>
      </c>
      <c r="M25">
        <v>177.27070000000001</v>
      </c>
      <c r="O25" t="s">
        <v>74</v>
      </c>
    </row>
    <row r="26" spans="1:17" x14ac:dyDescent="0.2">
      <c r="A26" t="s">
        <v>13</v>
      </c>
      <c r="B26">
        <v>989.23519999999996</v>
      </c>
      <c r="C26">
        <v>86.668310000000005</v>
      </c>
      <c r="D26">
        <v>58.205100000000002</v>
      </c>
      <c r="E26">
        <v>14.14803</v>
      </c>
      <c r="F26">
        <v>22.536539999999999</v>
      </c>
      <c r="G26">
        <v>55.957389999999997</v>
      </c>
      <c r="H26">
        <v>109.0436</v>
      </c>
      <c r="I26">
        <v>218.55719999999999</v>
      </c>
      <c r="J26">
        <v>196.47120000000001</v>
      </c>
      <c r="K26">
        <v>144.45240000000001</v>
      </c>
      <c r="L26">
        <v>265.5163</v>
      </c>
      <c r="M26">
        <v>191.4068</v>
      </c>
    </row>
    <row r="27" spans="1:17" x14ac:dyDescent="0.2">
      <c r="A27" t="s">
        <v>14</v>
      </c>
      <c r="B27">
        <v>605.17660000000001</v>
      </c>
      <c r="C27">
        <v>30.31054</v>
      </c>
      <c r="D27">
        <v>17.100190000000001</v>
      </c>
      <c r="E27">
        <v>11.56503</v>
      </c>
      <c r="F27">
        <v>49.498109999999997</v>
      </c>
      <c r="G27">
        <v>22.81447</v>
      </c>
      <c r="H27">
        <v>91.275220000000004</v>
      </c>
      <c r="I27">
        <v>214.28120000000001</v>
      </c>
      <c r="J27">
        <v>183.73410000000001</v>
      </c>
      <c r="K27">
        <v>123.4263</v>
      </c>
      <c r="L27">
        <v>319.27600000000001</v>
      </c>
      <c r="M27">
        <v>227.12309999999999</v>
      </c>
    </row>
    <row r="28" spans="1:17" x14ac:dyDescent="0.2">
      <c r="A28" t="s">
        <v>15</v>
      </c>
      <c r="B28">
        <v>2989.2719999999999</v>
      </c>
      <c r="C28">
        <v>572.06939999999997</v>
      </c>
      <c r="D28">
        <v>533.37639999999999</v>
      </c>
      <c r="E28">
        <v>181.30709999999999</v>
      </c>
      <c r="F28">
        <v>60.693219999999997</v>
      </c>
      <c r="G28">
        <v>60.092120000000001</v>
      </c>
      <c r="H28">
        <v>16.670210000000001</v>
      </c>
      <c r="I28">
        <v>98.684160000000006</v>
      </c>
      <c r="J28">
        <v>103.42740000000001</v>
      </c>
      <c r="K28">
        <v>177.68629999999999</v>
      </c>
      <c r="L28">
        <v>308.83120000000002</v>
      </c>
      <c r="M28">
        <v>390.30360000000002</v>
      </c>
    </row>
    <row r="29" spans="1:17" x14ac:dyDescent="0.2">
      <c r="A29" t="s">
        <v>16</v>
      </c>
      <c r="B29">
        <v>1341.961</v>
      </c>
      <c r="C29">
        <v>26.06842</v>
      </c>
      <c r="D29">
        <v>60.220950000000002</v>
      </c>
      <c r="E29">
        <v>15.033300000000001</v>
      </c>
      <c r="F29">
        <v>41.427390000000003</v>
      </c>
      <c r="G29">
        <v>37.397359999999999</v>
      </c>
      <c r="H29">
        <v>106.14409999999999</v>
      </c>
      <c r="I29">
        <v>132.1447</v>
      </c>
      <c r="J29">
        <v>145.74080000000001</v>
      </c>
      <c r="K29">
        <v>186.6054</v>
      </c>
      <c r="L29">
        <v>237.7022</v>
      </c>
      <c r="M29">
        <v>189.45509999999999</v>
      </c>
    </row>
    <row r="55" spans="1:14" x14ac:dyDescent="0.2">
      <c r="A55" t="s">
        <v>42</v>
      </c>
      <c r="C55">
        <v>2</v>
      </c>
      <c r="D55">
        <v>4</v>
      </c>
      <c r="E55">
        <f t="shared" ref="E55:N55" si="0">D55*2</f>
        <v>8</v>
      </c>
      <c r="F55">
        <f t="shared" si="0"/>
        <v>16</v>
      </c>
      <c r="G55">
        <f t="shared" si="0"/>
        <v>32</v>
      </c>
      <c r="H55">
        <f t="shared" si="0"/>
        <v>64</v>
      </c>
      <c r="I55">
        <f t="shared" si="0"/>
        <v>128</v>
      </c>
      <c r="J55">
        <f t="shared" si="0"/>
        <v>256</v>
      </c>
      <c r="K55">
        <f t="shared" si="0"/>
        <v>512</v>
      </c>
      <c r="L55">
        <f t="shared" si="0"/>
        <v>1024</v>
      </c>
      <c r="M55">
        <f t="shared" si="0"/>
        <v>2048</v>
      </c>
      <c r="N55">
        <f t="shared" si="0"/>
        <v>4096</v>
      </c>
    </row>
    <row r="56" spans="1:14" x14ac:dyDescent="0.2">
      <c r="A56" t="s">
        <v>43</v>
      </c>
      <c r="C56">
        <v>9419.5</v>
      </c>
      <c r="D56">
        <v>7893.75</v>
      </c>
      <c r="E56">
        <v>4494.5</v>
      </c>
      <c r="F56">
        <v>2767.5</v>
      </c>
      <c r="G56">
        <v>1416</v>
      </c>
      <c r="H56">
        <v>893.75</v>
      </c>
      <c r="I56">
        <v>531.75</v>
      </c>
      <c r="J56">
        <v>685.75</v>
      </c>
      <c r="K56">
        <v>634.25</v>
      </c>
      <c r="L56">
        <v>699.5</v>
      </c>
      <c r="M56">
        <v>1115.75</v>
      </c>
      <c r="N56">
        <v>1330.5</v>
      </c>
    </row>
    <row r="58" spans="1:14" x14ac:dyDescent="0.2">
      <c r="A58" t="s">
        <v>44</v>
      </c>
      <c r="C58">
        <v>2989.2719999999999</v>
      </c>
      <c r="D58">
        <v>572.06939999999997</v>
      </c>
      <c r="E58">
        <v>533.37639999999999</v>
      </c>
      <c r="F58">
        <v>181.30709999999999</v>
      </c>
      <c r="G58">
        <v>60.693219999999997</v>
      </c>
      <c r="H58">
        <v>60.092120000000001</v>
      </c>
      <c r="I58">
        <v>16.670210000000001</v>
      </c>
      <c r="J58">
        <v>98.684160000000006</v>
      </c>
      <c r="K58">
        <v>103.42740000000001</v>
      </c>
      <c r="L58">
        <v>177.68629999999999</v>
      </c>
      <c r="M58">
        <v>308.83120000000002</v>
      </c>
      <c r="N58">
        <v>390.30360000000002</v>
      </c>
    </row>
    <row r="59" spans="1:14" x14ac:dyDescent="0.2">
      <c r="A59" t="s">
        <v>45</v>
      </c>
      <c r="C59" s="2">
        <f>C58/C56</f>
        <v>0.31734932852062209</v>
      </c>
      <c r="D59" s="2">
        <f t="shared" ref="D59:N59" si="1">D58/D56</f>
        <v>7.2471182897862224E-2</v>
      </c>
      <c r="E59" s="2">
        <f t="shared" si="1"/>
        <v>0.11867313383023695</v>
      </c>
      <c r="F59" s="2">
        <f t="shared" si="1"/>
        <v>6.5512953929539292E-2</v>
      </c>
      <c r="G59" s="2">
        <f t="shared" si="1"/>
        <v>4.2862443502824858E-2</v>
      </c>
      <c r="H59" s="2">
        <f t="shared" si="1"/>
        <v>6.7235938461538469E-2</v>
      </c>
      <c r="I59" s="2">
        <f t="shared" si="1"/>
        <v>3.1349713211095441E-2</v>
      </c>
      <c r="J59" s="2">
        <f t="shared" si="1"/>
        <v>0.1439069048487058</v>
      </c>
      <c r="K59" s="2">
        <f t="shared" si="1"/>
        <v>0.16307039810800159</v>
      </c>
      <c r="L59" s="2">
        <f t="shared" si="1"/>
        <v>0.25401901358112938</v>
      </c>
      <c r="M59" s="2">
        <f t="shared" si="1"/>
        <v>0.27679247143177238</v>
      </c>
      <c r="N59" s="2">
        <f t="shared" si="1"/>
        <v>0.29335107102593011</v>
      </c>
    </row>
    <row r="61" spans="1:14" x14ac:dyDescent="0.2">
      <c r="A61" t="s">
        <v>47</v>
      </c>
    </row>
    <row r="62" spans="1:14" x14ac:dyDescent="0.2">
      <c r="A62" t="s">
        <v>48</v>
      </c>
      <c r="C62">
        <f t="shared" ref="C62:N62" si="2">C56*C55</f>
        <v>18839</v>
      </c>
      <c r="D62">
        <f t="shared" si="2"/>
        <v>31575</v>
      </c>
      <c r="E62">
        <f t="shared" si="2"/>
        <v>35956</v>
      </c>
      <c r="F62">
        <f t="shared" si="2"/>
        <v>44280</v>
      </c>
      <c r="G62">
        <f t="shared" si="2"/>
        <v>45312</v>
      </c>
      <c r="H62">
        <f t="shared" si="2"/>
        <v>57200</v>
      </c>
      <c r="I62">
        <f t="shared" si="2"/>
        <v>68064</v>
      </c>
      <c r="J62">
        <f t="shared" si="2"/>
        <v>175552</v>
      </c>
      <c r="K62">
        <f t="shared" si="2"/>
        <v>324736</v>
      </c>
      <c r="L62">
        <f t="shared" si="2"/>
        <v>716288</v>
      </c>
      <c r="M62">
        <f t="shared" si="2"/>
        <v>2285056</v>
      </c>
      <c r="N62">
        <f t="shared" si="2"/>
        <v>5449728</v>
      </c>
    </row>
    <row r="64" spans="1:14" x14ac:dyDescent="0.2">
      <c r="A64" t="s">
        <v>46</v>
      </c>
      <c r="C64">
        <f>C62*10</f>
        <v>188390</v>
      </c>
      <c r="D64">
        <f t="shared" ref="D64:N64" si="3">D62*10</f>
        <v>315750</v>
      </c>
      <c r="E64">
        <f t="shared" si="3"/>
        <v>359560</v>
      </c>
      <c r="F64">
        <f t="shared" si="3"/>
        <v>442800</v>
      </c>
      <c r="G64">
        <f t="shared" si="3"/>
        <v>453120</v>
      </c>
      <c r="H64">
        <f t="shared" si="3"/>
        <v>572000</v>
      </c>
      <c r="I64">
        <f t="shared" si="3"/>
        <v>680640</v>
      </c>
      <c r="J64">
        <f t="shared" si="3"/>
        <v>1755520</v>
      </c>
      <c r="K64">
        <f t="shared" si="3"/>
        <v>3247360</v>
      </c>
      <c r="L64">
        <f t="shared" si="3"/>
        <v>7162880</v>
      </c>
      <c r="M64">
        <f t="shared" si="3"/>
        <v>22850560</v>
      </c>
      <c r="N64">
        <f t="shared" si="3"/>
        <v>54497280</v>
      </c>
    </row>
    <row r="66" spans="1:14" x14ac:dyDescent="0.2">
      <c r="A66" t="s">
        <v>50</v>
      </c>
      <c r="C66" s="4">
        <v>188390</v>
      </c>
      <c r="D66" s="4">
        <v>315750</v>
      </c>
      <c r="E66" s="4">
        <v>359560</v>
      </c>
      <c r="F66" s="4">
        <v>442800</v>
      </c>
      <c r="G66" s="4">
        <v>453120</v>
      </c>
      <c r="H66" s="4">
        <v>572000</v>
      </c>
      <c r="I66" s="4">
        <v>680640</v>
      </c>
      <c r="J66" s="4">
        <v>1755520</v>
      </c>
      <c r="K66" s="4">
        <v>3247360</v>
      </c>
      <c r="L66" s="4">
        <v>7162880</v>
      </c>
      <c r="M66" s="4">
        <v>22850560</v>
      </c>
      <c r="N66" s="4">
        <v>54497280</v>
      </c>
    </row>
    <row r="68" spans="1:14" x14ac:dyDescent="0.2">
      <c r="A68" t="s">
        <v>49</v>
      </c>
      <c r="C68">
        <f>LOG10(C64)</f>
        <v>5.2750578461209683</v>
      </c>
      <c r="D68">
        <f t="shared" ref="D68:N68" si="4">LOG10(D64)</f>
        <v>5.4993433592273684</v>
      </c>
      <c r="E68">
        <f t="shared" si="4"/>
        <v>5.5557713717555179</v>
      </c>
      <c r="F68">
        <f t="shared" si="4"/>
        <v>5.6462076122066849</v>
      </c>
      <c r="G68">
        <f t="shared" si="4"/>
        <v>5.6562132316736564</v>
      </c>
      <c r="H68">
        <f t="shared" si="4"/>
        <v>5.7573960287930239</v>
      </c>
      <c r="I68">
        <f t="shared" si="4"/>
        <v>5.832917468222635</v>
      </c>
      <c r="J68">
        <f t="shared" si="4"/>
        <v>6.2444057815884166</v>
      </c>
      <c r="K68">
        <f t="shared" si="4"/>
        <v>6.5115304368695988</v>
      </c>
      <c r="L68">
        <f t="shared" si="4"/>
        <v>6.855087675467658</v>
      </c>
      <c r="M68">
        <f t="shared" si="4"/>
        <v>7.3588968478163599</v>
      </c>
      <c r="N68">
        <f t="shared" si="4"/>
        <v>7.7363748268551822</v>
      </c>
    </row>
    <row r="90" spans="16:16" x14ac:dyDescent="0.2">
      <c r="P90" s="4"/>
    </row>
  </sheetData>
  <conditionalFormatting sqref="C59:N5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6"/>
  <sheetViews>
    <sheetView topLeftCell="A89" workbookViewId="0">
      <selection sqref="A1:W199"/>
    </sheetView>
  </sheetViews>
  <sheetFormatPr defaultRowHeight="12.75" x14ac:dyDescent="0.2"/>
  <sheetData>
    <row r="2" spans="1:15" x14ac:dyDescent="0.2">
      <c r="A2" t="s">
        <v>18</v>
      </c>
    </row>
    <row r="3" spans="1:15" x14ac:dyDescent="0.2">
      <c r="A3" t="s">
        <v>1</v>
      </c>
    </row>
    <row r="4" spans="1:15" x14ac:dyDescent="0.2">
      <c r="A4" t="s">
        <v>19</v>
      </c>
    </row>
    <row r="5" spans="1:15" x14ac:dyDescent="0.2">
      <c r="A5" t="s">
        <v>3</v>
      </c>
      <c r="O5" t="s">
        <v>76</v>
      </c>
    </row>
    <row r="6" spans="1:15" x14ac:dyDescent="0.2">
      <c r="A6" t="s">
        <v>20</v>
      </c>
      <c r="O6" t="s">
        <v>77</v>
      </c>
    </row>
    <row r="7" spans="1:15" x14ac:dyDescent="0.2">
      <c r="A7" t="s">
        <v>21</v>
      </c>
      <c r="O7" t="s">
        <v>78</v>
      </c>
    </row>
    <row r="8" spans="1:15" x14ac:dyDescent="0.2">
      <c r="O8" t="s">
        <v>79</v>
      </c>
    </row>
    <row r="9" spans="1:15" x14ac:dyDescent="0.2">
      <c r="A9" t="s">
        <v>6</v>
      </c>
      <c r="B9" s="1">
        <v>41935.683333333334</v>
      </c>
      <c r="C9" t="s">
        <v>7</v>
      </c>
      <c r="D9">
        <v>0</v>
      </c>
      <c r="E9" t="s">
        <v>8</v>
      </c>
      <c r="O9" t="s">
        <v>80</v>
      </c>
    </row>
    <row r="10" spans="1:15" x14ac:dyDescent="0.2">
      <c r="O10" t="s">
        <v>81</v>
      </c>
    </row>
    <row r="11" spans="1:15" x14ac:dyDescent="0.2">
      <c r="A11" t="s">
        <v>9</v>
      </c>
      <c r="O11" t="s">
        <v>82</v>
      </c>
    </row>
    <row r="12" spans="1:15" x14ac:dyDescent="0.2"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>
        <v>8</v>
      </c>
      <c r="J12">
        <v>9</v>
      </c>
      <c r="K12">
        <v>10</v>
      </c>
      <c r="L12">
        <v>11</v>
      </c>
      <c r="M12">
        <v>12</v>
      </c>
    </row>
    <row r="13" spans="1:15" x14ac:dyDescent="0.2">
      <c r="A13" t="s">
        <v>10</v>
      </c>
      <c r="B13">
        <v>4289.5</v>
      </c>
      <c r="C13">
        <v>3242.25</v>
      </c>
      <c r="D13">
        <v>3856.25</v>
      </c>
      <c r="E13">
        <v>2941.5</v>
      </c>
      <c r="F13">
        <v>3057.25</v>
      </c>
      <c r="G13">
        <v>3426.25</v>
      </c>
      <c r="H13">
        <v>2620.75</v>
      </c>
      <c r="I13">
        <v>3552.75</v>
      </c>
      <c r="J13">
        <v>3617.25</v>
      </c>
      <c r="K13">
        <v>0</v>
      </c>
      <c r="L13">
        <v>23.25</v>
      </c>
      <c r="M13">
        <v>0</v>
      </c>
      <c r="O13" t="s">
        <v>85</v>
      </c>
    </row>
    <row r="14" spans="1:15" x14ac:dyDescent="0.2">
      <c r="A14" t="s">
        <v>11</v>
      </c>
      <c r="B14">
        <v>4160.25</v>
      </c>
      <c r="C14">
        <v>3395.25</v>
      </c>
      <c r="D14">
        <v>3207.75</v>
      </c>
      <c r="E14">
        <v>3235.25</v>
      </c>
      <c r="F14">
        <v>3190.5</v>
      </c>
      <c r="G14">
        <v>2846</v>
      </c>
      <c r="H14">
        <v>2846</v>
      </c>
      <c r="I14">
        <v>2986</v>
      </c>
      <c r="J14">
        <v>3064.5</v>
      </c>
      <c r="K14">
        <v>3.25</v>
      </c>
      <c r="L14">
        <v>16.75</v>
      </c>
      <c r="M14">
        <v>3.25</v>
      </c>
      <c r="O14" t="s">
        <v>84</v>
      </c>
    </row>
    <row r="15" spans="1:15" x14ac:dyDescent="0.2">
      <c r="A15" t="s">
        <v>12</v>
      </c>
      <c r="B15">
        <v>4252</v>
      </c>
      <c r="C15">
        <v>3644.5</v>
      </c>
      <c r="D15">
        <v>3433</v>
      </c>
      <c r="E15">
        <v>2620.75</v>
      </c>
      <c r="F15">
        <v>2849.5</v>
      </c>
      <c r="G15">
        <v>2689.25</v>
      </c>
      <c r="H15">
        <v>2467</v>
      </c>
      <c r="I15">
        <v>3279.5</v>
      </c>
      <c r="J15">
        <v>2802</v>
      </c>
      <c r="K15">
        <v>0</v>
      </c>
      <c r="L15">
        <v>13.25</v>
      </c>
      <c r="M15">
        <v>0</v>
      </c>
    </row>
    <row r="16" spans="1:15" x14ac:dyDescent="0.2">
      <c r="A16" t="s">
        <v>13</v>
      </c>
      <c r="B16">
        <v>3842.5</v>
      </c>
      <c r="C16">
        <v>3340.75</v>
      </c>
      <c r="D16">
        <v>3125.75</v>
      </c>
      <c r="E16">
        <v>2166.75</v>
      </c>
      <c r="F16">
        <v>1764.25</v>
      </c>
      <c r="G16">
        <v>1975.75</v>
      </c>
      <c r="H16">
        <v>914.25</v>
      </c>
      <c r="I16">
        <v>2870</v>
      </c>
      <c r="J16">
        <v>3491</v>
      </c>
      <c r="K16">
        <v>3.25</v>
      </c>
      <c r="L16">
        <v>19.75</v>
      </c>
      <c r="M16">
        <v>0</v>
      </c>
    </row>
    <row r="17" spans="1:15" x14ac:dyDescent="0.2">
      <c r="A17" t="s">
        <v>14</v>
      </c>
      <c r="B17">
        <v>4122.25</v>
      </c>
      <c r="C17">
        <v>3166.75</v>
      </c>
      <c r="D17">
        <v>2771</v>
      </c>
      <c r="E17">
        <v>16.75</v>
      </c>
      <c r="F17">
        <v>47.25</v>
      </c>
      <c r="G17">
        <v>1678.75</v>
      </c>
      <c r="H17">
        <v>1351.25</v>
      </c>
      <c r="I17">
        <v>2784.5</v>
      </c>
      <c r="J17">
        <v>3033.75</v>
      </c>
      <c r="K17">
        <v>0</v>
      </c>
      <c r="L17">
        <v>3419.5</v>
      </c>
      <c r="M17">
        <v>0</v>
      </c>
    </row>
    <row r="18" spans="1:15" x14ac:dyDescent="0.2">
      <c r="A18" t="s">
        <v>15</v>
      </c>
      <c r="B18">
        <v>4132.75</v>
      </c>
      <c r="C18">
        <v>2081.75</v>
      </c>
      <c r="D18">
        <v>2180.5</v>
      </c>
      <c r="E18">
        <v>3.25</v>
      </c>
      <c r="F18">
        <v>23.75</v>
      </c>
      <c r="G18">
        <v>958.5</v>
      </c>
      <c r="H18">
        <v>815.25</v>
      </c>
      <c r="I18">
        <v>2190.75</v>
      </c>
      <c r="J18">
        <v>2334</v>
      </c>
      <c r="K18">
        <v>0</v>
      </c>
      <c r="L18">
        <v>30.5</v>
      </c>
      <c r="M18">
        <v>0</v>
      </c>
    </row>
    <row r="19" spans="1:15" x14ac:dyDescent="0.2">
      <c r="A19" t="s">
        <v>16</v>
      </c>
      <c r="B19">
        <v>4136</v>
      </c>
      <c r="C19">
        <v>108.75</v>
      </c>
      <c r="D19">
        <v>122.25</v>
      </c>
      <c r="E19">
        <v>30.5</v>
      </c>
      <c r="F19">
        <v>23.5</v>
      </c>
      <c r="G19">
        <v>805</v>
      </c>
      <c r="H19">
        <v>542</v>
      </c>
      <c r="I19">
        <v>1340.75</v>
      </c>
      <c r="J19">
        <v>1474</v>
      </c>
      <c r="K19">
        <v>0</v>
      </c>
      <c r="L19">
        <v>3371.75</v>
      </c>
      <c r="M19">
        <v>0</v>
      </c>
    </row>
    <row r="20" spans="1:15" x14ac:dyDescent="0.2">
      <c r="A20" t="s">
        <v>22</v>
      </c>
      <c r="B20">
        <v>2914</v>
      </c>
      <c r="C20">
        <v>27</v>
      </c>
      <c r="D20">
        <v>30.5</v>
      </c>
      <c r="E20">
        <v>57.5</v>
      </c>
      <c r="F20">
        <v>71.25</v>
      </c>
      <c r="G20">
        <v>466.75</v>
      </c>
      <c r="H20">
        <v>876.5</v>
      </c>
      <c r="I20">
        <v>221.25</v>
      </c>
      <c r="J20">
        <v>265.75</v>
      </c>
      <c r="K20">
        <v>0</v>
      </c>
      <c r="L20">
        <v>77.75</v>
      </c>
      <c r="M20">
        <v>0</v>
      </c>
      <c r="O20" t="s">
        <v>83</v>
      </c>
    </row>
    <row r="22" spans="1:15" x14ac:dyDescent="0.2">
      <c r="A22" t="s">
        <v>17</v>
      </c>
    </row>
    <row r="23" spans="1:15" x14ac:dyDescent="0.2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  <c r="O23" t="s">
        <v>86</v>
      </c>
    </row>
    <row r="24" spans="1:15" x14ac:dyDescent="0.2">
      <c r="A24" t="s">
        <v>10</v>
      </c>
      <c r="B24">
        <v>301.08210000000003</v>
      </c>
      <c r="C24">
        <v>168.89019999999999</v>
      </c>
      <c r="D24">
        <v>210.5094</v>
      </c>
      <c r="E24">
        <v>195.8254</v>
      </c>
      <c r="F24">
        <v>194.6772</v>
      </c>
      <c r="G24">
        <v>218.4462</v>
      </c>
      <c r="H24">
        <v>139.7106</v>
      </c>
      <c r="I24">
        <v>98.163439999999994</v>
      </c>
      <c r="J24">
        <v>165.59209999999999</v>
      </c>
      <c r="K24">
        <v>0</v>
      </c>
      <c r="L24">
        <v>6.4855609999999997</v>
      </c>
      <c r="M24">
        <v>0</v>
      </c>
    </row>
    <row r="25" spans="1:15" x14ac:dyDescent="0.2">
      <c r="A25" t="s">
        <v>11</v>
      </c>
      <c r="B25">
        <v>406.90570000000002</v>
      </c>
      <c r="C25">
        <v>194.2817</v>
      </c>
      <c r="D25">
        <v>351.02</v>
      </c>
      <c r="E25">
        <v>185.90110000000001</v>
      </c>
      <c r="F25">
        <v>193.53919999999999</v>
      </c>
      <c r="G25">
        <v>90.333640000000003</v>
      </c>
      <c r="H25">
        <v>138.01150000000001</v>
      </c>
      <c r="I25">
        <v>221.87870000000001</v>
      </c>
      <c r="J25">
        <v>103.7373</v>
      </c>
      <c r="K25">
        <v>3.25</v>
      </c>
      <c r="L25">
        <v>10.028090000000001</v>
      </c>
      <c r="M25">
        <v>3.25</v>
      </c>
    </row>
    <row r="26" spans="1:15" x14ac:dyDescent="0.2">
      <c r="A26" t="s">
        <v>12</v>
      </c>
      <c r="B26">
        <v>276.85590000000002</v>
      </c>
      <c r="C26">
        <v>274.43560000000002</v>
      </c>
      <c r="D26">
        <v>300.83409999999998</v>
      </c>
      <c r="E26">
        <v>195.95419999999999</v>
      </c>
      <c r="F26">
        <v>254.40309999999999</v>
      </c>
      <c r="G26">
        <v>201.07929999999999</v>
      </c>
      <c r="H26">
        <v>92.172839999999994</v>
      </c>
      <c r="I26">
        <v>84.103610000000003</v>
      </c>
      <c r="J26">
        <v>149.07210000000001</v>
      </c>
      <c r="K26">
        <v>0</v>
      </c>
      <c r="L26">
        <v>5.513242</v>
      </c>
      <c r="M26">
        <v>0</v>
      </c>
    </row>
    <row r="27" spans="1:15" x14ac:dyDescent="0.2">
      <c r="A27" t="s">
        <v>13</v>
      </c>
      <c r="B27">
        <v>199.06890000000001</v>
      </c>
      <c r="C27">
        <v>79.216350000000006</v>
      </c>
      <c r="D27">
        <v>194.6755</v>
      </c>
      <c r="E27">
        <v>175.7912</v>
      </c>
      <c r="F27">
        <v>54.929310000000001</v>
      </c>
      <c r="G27">
        <v>166.54949999999999</v>
      </c>
      <c r="H27">
        <v>180.35169999999999</v>
      </c>
      <c r="I27">
        <v>104.6956</v>
      </c>
      <c r="J27">
        <v>106.2897</v>
      </c>
      <c r="K27">
        <v>3.25</v>
      </c>
      <c r="L27">
        <v>6.75</v>
      </c>
      <c r="M27">
        <v>0</v>
      </c>
    </row>
    <row r="28" spans="1:15" x14ac:dyDescent="0.2">
      <c r="A28" t="s">
        <v>14</v>
      </c>
      <c r="B28">
        <v>415.42840000000001</v>
      </c>
      <c r="C28">
        <v>233.89680000000001</v>
      </c>
      <c r="D28">
        <v>140.17189999999999</v>
      </c>
      <c r="E28">
        <v>6.4855609999999997</v>
      </c>
      <c r="F28">
        <v>20.527930000000001</v>
      </c>
      <c r="G28">
        <v>61.639240000000001</v>
      </c>
      <c r="H28">
        <v>174.06630000000001</v>
      </c>
      <c r="I28">
        <v>71.046350000000004</v>
      </c>
      <c r="J28">
        <v>115.2052</v>
      </c>
      <c r="K28">
        <v>0</v>
      </c>
      <c r="L28">
        <v>144.7748</v>
      </c>
      <c r="M28">
        <v>0</v>
      </c>
    </row>
    <row r="29" spans="1:15" x14ac:dyDescent="0.2">
      <c r="A29" t="s">
        <v>15</v>
      </c>
      <c r="B29">
        <v>283.76760000000002</v>
      </c>
      <c r="C29">
        <v>182.67519999999999</v>
      </c>
      <c r="D29">
        <v>126.21769999999999</v>
      </c>
      <c r="E29">
        <v>3.25</v>
      </c>
      <c r="F29">
        <v>23.75</v>
      </c>
      <c r="G29">
        <v>105.70440000000001</v>
      </c>
      <c r="H29">
        <v>34.098820000000003</v>
      </c>
      <c r="I29">
        <v>125.3843</v>
      </c>
      <c r="J29">
        <v>218.08449999999999</v>
      </c>
      <c r="K29">
        <v>0</v>
      </c>
      <c r="L29">
        <v>30.5</v>
      </c>
      <c r="M29">
        <v>0</v>
      </c>
    </row>
    <row r="30" spans="1:15" x14ac:dyDescent="0.2">
      <c r="A30" t="s">
        <v>16</v>
      </c>
      <c r="B30">
        <v>337.62279999999998</v>
      </c>
      <c r="C30">
        <v>19.327760000000001</v>
      </c>
      <c r="D30">
        <v>31.089590000000001</v>
      </c>
      <c r="E30">
        <v>22.422090000000001</v>
      </c>
      <c r="F30">
        <v>19.410049999999998</v>
      </c>
      <c r="G30">
        <v>89.006550000000004</v>
      </c>
      <c r="H30">
        <v>93.380049999999997</v>
      </c>
      <c r="I30">
        <v>32.66592</v>
      </c>
      <c r="J30">
        <v>216.93969999999999</v>
      </c>
      <c r="K30">
        <v>0</v>
      </c>
      <c r="L30">
        <v>293.73719999999997</v>
      </c>
      <c r="M30">
        <v>0</v>
      </c>
    </row>
    <row r="31" spans="1:15" x14ac:dyDescent="0.2">
      <c r="A31" t="s">
        <v>22</v>
      </c>
      <c r="B31">
        <v>475.80040000000002</v>
      </c>
      <c r="C31">
        <v>11.0227</v>
      </c>
      <c r="D31">
        <v>26.345459999999999</v>
      </c>
      <c r="E31">
        <v>18.030069999999998</v>
      </c>
      <c r="F31">
        <v>37.910800000000002</v>
      </c>
      <c r="G31">
        <v>87.576040000000006</v>
      </c>
      <c r="H31">
        <v>95.181849999999997</v>
      </c>
      <c r="I31">
        <v>45.602220000000003</v>
      </c>
      <c r="J31">
        <v>48.09084</v>
      </c>
      <c r="K31">
        <v>0</v>
      </c>
      <c r="L31">
        <v>25.685189999999999</v>
      </c>
      <c r="M31">
        <v>0</v>
      </c>
    </row>
    <row r="38" spans="1:21" x14ac:dyDescent="0.2">
      <c r="A38" t="s">
        <v>23</v>
      </c>
      <c r="C38">
        <v>3242.25</v>
      </c>
      <c r="D38">
        <v>3395.25</v>
      </c>
      <c r="E38">
        <v>3644.5</v>
      </c>
      <c r="F38">
        <v>3340.75</v>
      </c>
      <c r="G38">
        <v>3166.75</v>
      </c>
      <c r="H38">
        <v>2081.75</v>
      </c>
      <c r="I38">
        <v>108.75</v>
      </c>
      <c r="J38">
        <v>27</v>
      </c>
      <c r="L38" t="s">
        <v>25</v>
      </c>
      <c r="N38">
        <v>2941.5</v>
      </c>
      <c r="O38">
        <v>3235.25</v>
      </c>
      <c r="P38">
        <v>2620.75</v>
      </c>
      <c r="Q38">
        <v>2166.75</v>
      </c>
      <c r="R38">
        <v>16.75</v>
      </c>
      <c r="S38">
        <v>3.25</v>
      </c>
      <c r="T38">
        <v>30.5</v>
      </c>
      <c r="U38">
        <v>57.5</v>
      </c>
    </row>
    <row r="39" spans="1:21" x14ac:dyDescent="0.2">
      <c r="C39">
        <v>3856.25</v>
      </c>
      <c r="D39">
        <v>3207.75</v>
      </c>
      <c r="E39">
        <v>3433</v>
      </c>
      <c r="F39">
        <v>3125.75</v>
      </c>
      <c r="G39">
        <v>2771</v>
      </c>
      <c r="H39">
        <v>2180.5</v>
      </c>
      <c r="I39">
        <v>122.25</v>
      </c>
      <c r="J39">
        <v>30.5</v>
      </c>
      <c r="N39">
        <v>3057.25</v>
      </c>
      <c r="O39">
        <v>3190.5</v>
      </c>
      <c r="P39">
        <v>2849.5</v>
      </c>
      <c r="Q39">
        <v>1764.25</v>
      </c>
      <c r="R39">
        <v>47.25</v>
      </c>
      <c r="S39">
        <v>23.75</v>
      </c>
      <c r="T39">
        <v>23.5</v>
      </c>
      <c r="U39">
        <v>71.25</v>
      </c>
    </row>
    <row r="42" spans="1:21" x14ac:dyDescent="0.2">
      <c r="A42" t="s">
        <v>24</v>
      </c>
      <c r="C42">
        <v>168.89019999999999</v>
      </c>
      <c r="D42">
        <v>194.2817</v>
      </c>
      <c r="E42">
        <v>274.43560000000002</v>
      </c>
      <c r="F42">
        <v>79.216350000000006</v>
      </c>
      <c r="G42">
        <v>233.89680000000001</v>
      </c>
      <c r="H42">
        <v>182.67519999999999</v>
      </c>
      <c r="I42">
        <v>19.327760000000001</v>
      </c>
      <c r="J42">
        <v>11.0227</v>
      </c>
      <c r="L42" t="s">
        <v>28</v>
      </c>
      <c r="N42">
        <v>195.8254</v>
      </c>
      <c r="O42">
        <v>185.90110000000001</v>
      </c>
      <c r="P42">
        <v>195.95419999999999</v>
      </c>
      <c r="Q42">
        <v>175.7912</v>
      </c>
      <c r="R42">
        <v>6.4855609999999997</v>
      </c>
      <c r="S42">
        <v>3.25</v>
      </c>
      <c r="T42">
        <v>22.422090000000001</v>
      </c>
      <c r="U42">
        <v>18.030069999999998</v>
      </c>
    </row>
    <row r="43" spans="1:21" x14ac:dyDescent="0.2">
      <c r="C43">
        <v>210.5094</v>
      </c>
      <c r="D43">
        <v>351.02</v>
      </c>
      <c r="E43">
        <v>300.83409999999998</v>
      </c>
      <c r="F43">
        <v>194.6755</v>
      </c>
      <c r="G43">
        <v>140.17189999999999</v>
      </c>
      <c r="H43">
        <v>126.21769999999999</v>
      </c>
      <c r="I43">
        <v>31.089590000000001</v>
      </c>
      <c r="J43">
        <v>26.345459999999999</v>
      </c>
      <c r="N43">
        <v>194.6772</v>
      </c>
      <c r="O43">
        <v>193.53919999999999</v>
      </c>
      <c r="P43">
        <v>254.40309999999999</v>
      </c>
      <c r="Q43">
        <v>54.929310000000001</v>
      </c>
      <c r="R43">
        <v>20.527930000000001</v>
      </c>
      <c r="S43">
        <v>23.75</v>
      </c>
      <c r="T43">
        <v>19.410049999999998</v>
      </c>
      <c r="U43">
        <v>37.910800000000002</v>
      </c>
    </row>
    <row r="47" spans="1:21" x14ac:dyDescent="0.2">
      <c r="A47" t="s">
        <v>26</v>
      </c>
      <c r="C47">
        <v>3426.25</v>
      </c>
      <c r="D47">
        <v>2846</v>
      </c>
      <c r="E47">
        <v>2689.25</v>
      </c>
      <c r="F47">
        <v>1975.75</v>
      </c>
      <c r="G47">
        <v>1678.75</v>
      </c>
      <c r="H47">
        <v>958.5</v>
      </c>
      <c r="I47">
        <v>805</v>
      </c>
      <c r="J47">
        <v>466.75</v>
      </c>
      <c r="L47" t="s">
        <v>29</v>
      </c>
      <c r="N47">
        <v>3552.75</v>
      </c>
      <c r="O47">
        <v>2986</v>
      </c>
      <c r="P47">
        <v>3279.5</v>
      </c>
      <c r="Q47">
        <v>2870</v>
      </c>
      <c r="R47">
        <v>2784.5</v>
      </c>
      <c r="S47">
        <v>2190.75</v>
      </c>
      <c r="T47">
        <v>1340.75</v>
      </c>
      <c r="U47">
        <v>221.25</v>
      </c>
    </row>
    <row r="48" spans="1:21" x14ac:dyDescent="0.2">
      <c r="C48">
        <v>2620.75</v>
      </c>
      <c r="D48">
        <v>2846</v>
      </c>
      <c r="E48">
        <v>2467</v>
      </c>
      <c r="F48">
        <v>914.25</v>
      </c>
      <c r="G48">
        <v>1351.25</v>
      </c>
      <c r="H48">
        <v>815.25</v>
      </c>
      <c r="I48">
        <v>542</v>
      </c>
      <c r="J48">
        <v>876.5</v>
      </c>
      <c r="N48">
        <v>3617.25</v>
      </c>
      <c r="O48">
        <v>3064.5</v>
      </c>
      <c r="P48">
        <v>2802</v>
      </c>
      <c r="Q48">
        <v>3491</v>
      </c>
      <c r="R48">
        <v>3033.75</v>
      </c>
      <c r="S48">
        <v>2334</v>
      </c>
      <c r="T48">
        <v>1474</v>
      </c>
      <c r="U48">
        <v>265.75</v>
      </c>
    </row>
    <row r="51" spans="1:21" x14ac:dyDescent="0.2">
      <c r="A51" t="s">
        <v>27</v>
      </c>
      <c r="C51">
        <v>218.4462</v>
      </c>
      <c r="D51">
        <v>90.333640000000003</v>
      </c>
      <c r="E51">
        <v>201.07929999999999</v>
      </c>
      <c r="F51">
        <v>166.54949999999999</v>
      </c>
      <c r="G51">
        <v>61.639240000000001</v>
      </c>
      <c r="H51">
        <v>105.70440000000001</v>
      </c>
      <c r="I51">
        <v>89.006550000000004</v>
      </c>
      <c r="J51">
        <v>87.576040000000006</v>
      </c>
      <c r="L51" t="s">
        <v>30</v>
      </c>
      <c r="N51">
        <v>98.163439999999994</v>
      </c>
      <c r="O51">
        <v>221.87870000000001</v>
      </c>
      <c r="P51">
        <v>84.103610000000003</v>
      </c>
      <c r="Q51">
        <v>104.6956</v>
      </c>
      <c r="R51">
        <v>71.046350000000004</v>
      </c>
      <c r="S51">
        <v>125.3843</v>
      </c>
      <c r="T51">
        <v>32.66592</v>
      </c>
      <c r="U51">
        <v>45.602220000000003</v>
      </c>
    </row>
    <row r="52" spans="1:21" x14ac:dyDescent="0.2">
      <c r="C52">
        <v>139.7106</v>
      </c>
      <c r="D52">
        <v>138.01150000000001</v>
      </c>
      <c r="E52">
        <v>92.172839999999994</v>
      </c>
      <c r="F52">
        <v>180.35169999999999</v>
      </c>
      <c r="G52">
        <v>174.06630000000001</v>
      </c>
      <c r="H52">
        <v>34.098820000000003</v>
      </c>
      <c r="I52">
        <v>93.380049999999997</v>
      </c>
      <c r="J52">
        <v>95.181849999999997</v>
      </c>
      <c r="N52">
        <v>165.59209999999999</v>
      </c>
      <c r="O52">
        <v>103.7373</v>
      </c>
      <c r="P52">
        <v>149.07210000000001</v>
      </c>
      <c r="Q52">
        <v>106.2897</v>
      </c>
      <c r="R52">
        <v>115.2052</v>
      </c>
      <c r="S52">
        <v>218.08449999999999</v>
      </c>
      <c r="T52">
        <v>216.93969999999999</v>
      </c>
      <c r="U52">
        <v>48.09084</v>
      </c>
    </row>
    <row r="56" spans="1:21" x14ac:dyDescent="0.2">
      <c r="B56" t="s">
        <v>31</v>
      </c>
    </row>
    <row r="57" spans="1:21" x14ac:dyDescent="0.2">
      <c r="C57" t="s">
        <v>32</v>
      </c>
      <c r="F57" t="s">
        <v>36</v>
      </c>
      <c r="G57" t="s">
        <v>35</v>
      </c>
      <c r="I57" t="s">
        <v>33</v>
      </c>
      <c r="K57" t="s">
        <v>34</v>
      </c>
    </row>
    <row r="58" spans="1:21" x14ac:dyDescent="0.2">
      <c r="C58">
        <v>27</v>
      </c>
      <c r="D58">
        <v>30.5</v>
      </c>
      <c r="F58">
        <v>10000</v>
      </c>
      <c r="G58">
        <f t="shared" ref="G58:G64" si="0">LOG10(F58)</f>
        <v>4</v>
      </c>
      <c r="I58">
        <v>11.0227</v>
      </c>
      <c r="J58">
        <v>26.345459999999999</v>
      </c>
      <c r="K58" s="2">
        <f>I58/C58</f>
        <v>0.40824814814814814</v>
      </c>
      <c r="L58" s="2">
        <f>J58/D58</f>
        <v>0.86378557377049181</v>
      </c>
    </row>
    <row r="59" spans="1:21" x14ac:dyDescent="0.2">
      <c r="C59">
        <v>108.75</v>
      </c>
      <c r="D59">
        <v>122.25</v>
      </c>
      <c r="F59">
        <v>1000</v>
      </c>
      <c r="G59">
        <f t="shared" si="0"/>
        <v>3</v>
      </c>
      <c r="I59">
        <v>19.327760000000001</v>
      </c>
      <c r="J59">
        <v>31.089590000000001</v>
      </c>
      <c r="K59" s="2">
        <f t="shared" ref="K59:K65" si="1">I59/C59</f>
        <v>0.17772652873563219</v>
      </c>
      <c r="L59" s="2">
        <f t="shared" ref="L59:L65" si="2">J59/D59</f>
        <v>0.25431157464212678</v>
      </c>
    </row>
    <row r="60" spans="1:21" x14ac:dyDescent="0.2">
      <c r="C60">
        <v>2081.75</v>
      </c>
      <c r="D60">
        <v>2180.5</v>
      </c>
      <c r="F60">
        <v>100</v>
      </c>
      <c r="G60">
        <f t="shared" si="0"/>
        <v>2</v>
      </c>
      <c r="I60">
        <v>182.67519999999999</v>
      </c>
      <c r="J60">
        <v>126.21769999999999</v>
      </c>
      <c r="K60" s="2">
        <f t="shared" si="1"/>
        <v>8.7750786597814337E-2</v>
      </c>
      <c r="L60" s="2">
        <f t="shared" si="2"/>
        <v>5.7884751203852322E-2</v>
      </c>
    </row>
    <row r="61" spans="1:21" x14ac:dyDescent="0.2">
      <c r="C61">
        <v>3166.75</v>
      </c>
      <c r="D61">
        <v>2771</v>
      </c>
      <c r="F61">
        <v>10</v>
      </c>
      <c r="G61">
        <f t="shared" si="0"/>
        <v>1</v>
      </c>
      <c r="I61">
        <v>233.89680000000001</v>
      </c>
      <c r="J61">
        <v>140.17189999999999</v>
      </c>
      <c r="K61" s="2">
        <f t="shared" si="1"/>
        <v>7.3860203678850558E-2</v>
      </c>
      <c r="L61" s="2">
        <f t="shared" si="2"/>
        <v>5.0585312161674487E-2</v>
      </c>
    </row>
    <row r="62" spans="1:21" x14ac:dyDescent="0.2">
      <c r="C62">
        <v>3340.75</v>
      </c>
      <c r="D62">
        <v>3125.75</v>
      </c>
      <c r="F62">
        <v>1</v>
      </c>
      <c r="G62">
        <f t="shared" si="0"/>
        <v>0</v>
      </c>
      <c r="I62">
        <v>79.216350000000006</v>
      </c>
      <c r="J62">
        <v>194.6755</v>
      </c>
      <c r="K62" s="2">
        <f t="shared" si="1"/>
        <v>2.37121454763152E-2</v>
      </c>
      <c r="L62" s="2">
        <f t="shared" si="2"/>
        <v>6.2281212508997839E-2</v>
      </c>
    </row>
    <row r="63" spans="1:21" x14ac:dyDescent="0.2">
      <c r="C63">
        <v>3644.5</v>
      </c>
      <c r="D63">
        <v>3433</v>
      </c>
      <c r="F63">
        <v>0.1</v>
      </c>
      <c r="G63">
        <f t="shared" si="0"/>
        <v>-1</v>
      </c>
      <c r="I63">
        <v>274.43560000000002</v>
      </c>
      <c r="J63">
        <v>300.83409999999998</v>
      </c>
      <c r="K63" s="2">
        <f t="shared" si="1"/>
        <v>7.5301303333790648E-2</v>
      </c>
      <c r="L63" s="2">
        <f t="shared" si="2"/>
        <v>8.763009030002912E-2</v>
      </c>
    </row>
    <row r="64" spans="1:21" x14ac:dyDescent="0.2">
      <c r="C64">
        <v>3395.25</v>
      </c>
      <c r="D64">
        <v>3207.75</v>
      </c>
      <c r="F64">
        <v>0.01</v>
      </c>
      <c r="G64">
        <f t="shared" si="0"/>
        <v>-2</v>
      </c>
      <c r="I64">
        <v>194.2817</v>
      </c>
      <c r="J64">
        <v>351.02</v>
      </c>
      <c r="K64" s="2">
        <f t="shared" si="1"/>
        <v>5.7221618437523013E-2</v>
      </c>
      <c r="L64" s="2">
        <f t="shared" si="2"/>
        <v>0.10942872730106772</v>
      </c>
    </row>
    <row r="65" spans="2:12" x14ac:dyDescent="0.2">
      <c r="C65">
        <v>3242.25</v>
      </c>
      <c r="D65">
        <v>3856.25</v>
      </c>
      <c r="F65">
        <v>0</v>
      </c>
      <c r="G65">
        <v>-3</v>
      </c>
      <c r="I65">
        <v>168.89019999999999</v>
      </c>
      <c r="J65">
        <v>210.5094</v>
      </c>
      <c r="K65" s="2">
        <f t="shared" si="1"/>
        <v>5.2090431027835608E-2</v>
      </c>
      <c r="L65" s="2">
        <f t="shared" si="2"/>
        <v>5.4589147487844408E-2</v>
      </c>
    </row>
    <row r="68" spans="2:12" x14ac:dyDescent="0.2">
      <c r="B68" t="s">
        <v>37</v>
      </c>
    </row>
    <row r="69" spans="2:12" x14ac:dyDescent="0.2">
      <c r="C69" t="s">
        <v>32</v>
      </c>
      <c r="F69" t="s">
        <v>38</v>
      </c>
      <c r="G69" t="s">
        <v>35</v>
      </c>
      <c r="I69" t="s">
        <v>33</v>
      </c>
      <c r="K69" t="s">
        <v>34</v>
      </c>
    </row>
    <row r="70" spans="2:12" x14ac:dyDescent="0.2">
      <c r="C70">
        <v>57.5</v>
      </c>
      <c r="D70">
        <v>71.25</v>
      </c>
      <c r="F70">
        <v>100000</v>
      </c>
      <c r="G70">
        <f t="shared" ref="G70:G76" si="3">LOG10(F70)</f>
        <v>5</v>
      </c>
      <c r="I70">
        <v>18.030069999999998</v>
      </c>
      <c r="J70">
        <v>37.910800000000002</v>
      </c>
      <c r="K70" s="2">
        <f>I70/C70</f>
        <v>0.31356643478260865</v>
      </c>
      <c r="L70" s="2">
        <f>J70/D70</f>
        <v>0.53208140350877198</v>
      </c>
    </row>
    <row r="71" spans="2:12" x14ac:dyDescent="0.2">
      <c r="C71">
        <v>30.5</v>
      </c>
      <c r="D71">
        <v>23.5</v>
      </c>
      <c r="F71">
        <v>10000</v>
      </c>
      <c r="G71">
        <f t="shared" si="3"/>
        <v>4</v>
      </c>
      <c r="I71">
        <v>22.422090000000001</v>
      </c>
      <c r="J71">
        <v>19.410049999999998</v>
      </c>
      <c r="K71" s="2">
        <f t="shared" ref="K71:K77" si="4">I71/C71</f>
        <v>0.73515049180327874</v>
      </c>
      <c r="L71" s="2">
        <f t="shared" ref="L71:L77" si="5">J71/D71</f>
        <v>0.82595957446808499</v>
      </c>
    </row>
    <row r="72" spans="2:12" x14ac:dyDescent="0.2">
      <c r="C72">
        <v>3.25</v>
      </c>
      <c r="D72">
        <v>23.75</v>
      </c>
      <c r="F72">
        <v>1000</v>
      </c>
      <c r="G72">
        <f t="shared" si="3"/>
        <v>3</v>
      </c>
      <c r="I72">
        <v>3.25</v>
      </c>
      <c r="J72">
        <v>23.75</v>
      </c>
      <c r="K72" s="2">
        <f t="shared" si="4"/>
        <v>1</v>
      </c>
      <c r="L72" s="2">
        <f t="shared" si="5"/>
        <v>1</v>
      </c>
    </row>
    <row r="73" spans="2:12" x14ac:dyDescent="0.2">
      <c r="C73">
        <v>16.75</v>
      </c>
      <c r="D73">
        <v>47.25</v>
      </c>
      <c r="F73">
        <v>100</v>
      </c>
      <c r="G73">
        <f t="shared" si="3"/>
        <v>2</v>
      </c>
      <c r="I73">
        <v>6.4855609999999997</v>
      </c>
      <c r="J73">
        <v>20.527930000000001</v>
      </c>
      <c r="K73" s="2">
        <f t="shared" si="4"/>
        <v>0.38719767164179103</v>
      </c>
      <c r="L73" s="2">
        <f t="shared" si="5"/>
        <v>0.43445354497354499</v>
      </c>
    </row>
    <row r="74" spans="2:12" x14ac:dyDescent="0.2">
      <c r="C74">
        <v>2166.75</v>
      </c>
      <c r="D74">
        <v>1764.25</v>
      </c>
      <c r="F74">
        <v>10</v>
      </c>
      <c r="G74">
        <f t="shared" si="3"/>
        <v>1</v>
      </c>
      <c r="I74">
        <v>175.7912</v>
      </c>
      <c r="J74">
        <v>54.929310000000001</v>
      </c>
      <c r="K74" s="2">
        <f t="shared" si="4"/>
        <v>8.1131279566170528E-2</v>
      </c>
      <c r="L74" s="2">
        <f t="shared" si="5"/>
        <v>3.1134652118463935E-2</v>
      </c>
    </row>
    <row r="75" spans="2:12" x14ac:dyDescent="0.2">
      <c r="C75">
        <v>2620.75</v>
      </c>
      <c r="D75">
        <v>2849.5</v>
      </c>
      <c r="F75">
        <v>1</v>
      </c>
      <c r="G75">
        <f t="shared" si="3"/>
        <v>0</v>
      </c>
      <c r="I75">
        <v>195.95419999999999</v>
      </c>
      <c r="J75">
        <v>254.40309999999999</v>
      </c>
      <c r="K75" s="2">
        <f t="shared" si="4"/>
        <v>7.4770275684441473E-2</v>
      </c>
      <c r="L75" s="2">
        <f t="shared" si="5"/>
        <v>8.9279908755922094E-2</v>
      </c>
    </row>
    <row r="76" spans="2:12" x14ac:dyDescent="0.2">
      <c r="C76">
        <v>3235.25</v>
      </c>
      <c r="D76">
        <v>3190.5</v>
      </c>
      <c r="F76">
        <v>0.1</v>
      </c>
      <c r="G76">
        <f t="shared" si="3"/>
        <v>-1</v>
      </c>
      <c r="I76">
        <v>185.90110000000001</v>
      </c>
      <c r="J76">
        <v>193.53919999999999</v>
      </c>
      <c r="K76" s="2">
        <f t="shared" si="4"/>
        <v>5.7461123560775831E-2</v>
      </c>
      <c r="L76" s="2">
        <f t="shared" si="5"/>
        <v>6.0661087603823848E-2</v>
      </c>
    </row>
    <row r="77" spans="2:12" x14ac:dyDescent="0.2">
      <c r="C77">
        <v>2941.5</v>
      </c>
      <c r="D77">
        <v>3057.25</v>
      </c>
      <c r="F77">
        <v>0</v>
      </c>
      <c r="G77">
        <v>-2</v>
      </c>
      <c r="I77">
        <v>195.8254</v>
      </c>
      <c r="J77">
        <v>194.6772</v>
      </c>
      <c r="K77" s="2">
        <f t="shared" si="4"/>
        <v>6.6573312935577084E-2</v>
      </c>
      <c r="L77" s="2">
        <f t="shared" si="5"/>
        <v>6.3677226265434622E-2</v>
      </c>
    </row>
    <row r="80" spans="2:12" x14ac:dyDescent="0.2">
      <c r="B80" t="s">
        <v>39</v>
      </c>
    </row>
    <row r="81" spans="2:12" x14ac:dyDescent="0.2">
      <c r="C81" t="s">
        <v>32</v>
      </c>
      <c r="F81" t="s">
        <v>40</v>
      </c>
      <c r="G81" t="s">
        <v>35</v>
      </c>
      <c r="I81" t="s">
        <v>33</v>
      </c>
      <c r="K81" t="s">
        <v>34</v>
      </c>
    </row>
    <row r="82" spans="2:12" x14ac:dyDescent="0.2">
      <c r="C82">
        <v>466.75</v>
      </c>
      <c r="D82">
        <v>876.5</v>
      </c>
      <c r="F82">
        <v>100</v>
      </c>
      <c r="G82">
        <f t="shared" ref="G82:G88" si="6">LOG10(F82)</f>
        <v>2</v>
      </c>
      <c r="I82">
        <v>87.576040000000006</v>
      </c>
      <c r="J82">
        <v>95.181849999999997</v>
      </c>
      <c r="K82" s="2">
        <f>I82/C82</f>
        <v>0.18762943760042849</v>
      </c>
      <c r="L82" s="2">
        <f>J82/D82</f>
        <v>0.10859309754706217</v>
      </c>
    </row>
    <row r="83" spans="2:12" x14ac:dyDescent="0.2">
      <c r="C83">
        <v>805</v>
      </c>
      <c r="D83">
        <v>542</v>
      </c>
      <c r="F83">
        <v>56.2</v>
      </c>
      <c r="G83">
        <f t="shared" si="6"/>
        <v>1.7497363155690611</v>
      </c>
      <c r="I83">
        <v>89.006550000000004</v>
      </c>
      <c r="J83">
        <v>93.380049999999997</v>
      </c>
      <c r="K83" s="2">
        <f t="shared" ref="K83:K89" si="7">I83/C83</f>
        <v>0.11056714285714286</v>
      </c>
      <c r="L83" s="2">
        <f t="shared" ref="L83:L89" si="8">J83/D83</f>
        <v>0.17228791512915129</v>
      </c>
    </row>
    <row r="84" spans="2:12" x14ac:dyDescent="0.2">
      <c r="C84">
        <v>958.5</v>
      </c>
      <c r="D84">
        <v>815.25</v>
      </c>
      <c r="F84">
        <v>31.6</v>
      </c>
      <c r="G84">
        <f t="shared" si="6"/>
        <v>1.4996870826184039</v>
      </c>
      <c r="I84">
        <v>105.70440000000001</v>
      </c>
      <c r="J84">
        <v>34.098820000000003</v>
      </c>
      <c r="K84" s="2">
        <f t="shared" si="7"/>
        <v>0.11028106416275431</v>
      </c>
      <c r="L84" s="2">
        <f t="shared" si="8"/>
        <v>4.1826212818153942E-2</v>
      </c>
    </row>
    <row r="85" spans="2:12" x14ac:dyDescent="0.2">
      <c r="C85">
        <v>1678.75</v>
      </c>
      <c r="D85">
        <v>1351.25</v>
      </c>
      <c r="F85">
        <v>17.8</v>
      </c>
      <c r="G85">
        <f t="shared" si="6"/>
        <v>1.2504200023088941</v>
      </c>
      <c r="I85">
        <v>61.639240000000001</v>
      </c>
      <c r="J85">
        <v>174.06630000000001</v>
      </c>
      <c r="K85" s="2">
        <f t="shared" si="7"/>
        <v>3.6717343261355173E-2</v>
      </c>
      <c r="L85" s="2">
        <f t="shared" si="8"/>
        <v>0.12881872340425532</v>
      </c>
    </row>
    <row r="86" spans="2:12" x14ac:dyDescent="0.2">
      <c r="C86">
        <v>1975.75</v>
      </c>
      <c r="D86">
        <v>914.25</v>
      </c>
      <c r="F86">
        <v>10</v>
      </c>
      <c r="G86">
        <f t="shared" si="6"/>
        <v>1</v>
      </c>
      <c r="I86">
        <v>166.54949999999999</v>
      </c>
      <c r="J86">
        <v>180.35169999999999</v>
      </c>
      <c r="K86" s="2">
        <f t="shared" si="7"/>
        <v>8.4296849297735038E-2</v>
      </c>
      <c r="L86" s="2">
        <f t="shared" si="8"/>
        <v>0.19726737763193875</v>
      </c>
    </row>
    <row r="87" spans="2:12" x14ac:dyDescent="0.2">
      <c r="C87">
        <v>2689.25</v>
      </c>
      <c r="D87">
        <v>2467</v>
      </c>
      <c r="F87">
        <v>5.6</v>
      </c>
      <c r="G87">
        <f t="shared" si="6"/>
        <v>0.74818802700620035</v>
      </c>
      <c r="I87">
        <v>201.07929999999999</v>
      </c>
      <c r="J87">
        <v>92.172839999999994</v>
      </c>
      <c r="K87" s="2">
        <f t="shared" si="7"/>
        <v>7.4771516221994974E-2</v>
      </c>
      <c r="L87" s="2">
        <f t="shared" si="8"/>
        <v>3.7362318605593837E-2</v>
      </c>
    </row>
    <row r="88" spans="2:12" x14ac:dyDescent="0.2">
      <c r="C88">
        <v>2846</v>
      </c>
      <c r="D88">
        <v>2846</v>
      </c>
      <c r="F88">
        <v>3.16</v>
      </c>
      <c r="G88">
        <f t="shared" si="6"/>
        <v>0.49968708261840383</v>
      </c>
      <c r="I88">
        <v>90.333640000000003</v>
      </c>
      <c r="J88">
        <v>138.01150000000001</v>
      </c>
      <c r="K88" s="2">
        <f t="shared" si="7"/>
        <v>3.1740562192550947E-2</v>
      </c>
      <c r="L88" s="2">
        <f t="shared" si="8"/>
        <v>4.8493148278285318E-2</v>
      </c>
    </row>
    <row r="89" spans="2:12" x14ac:dyDescent="0.2">
      <c r="C89">
        <v>3426.25</v>
      </c>
      <c r="D89">
        <v>2620.75</v>
      </c>
      <c r="F89">
        <v>0</v>
      </c>
      <c r="G89">
        <v>0.25</v>
      </c>
      <c r="I89">
        <v>218.4462</v>
      </c>
      <c r="J89">
        <v>139.7106</v>
      </c>
      <c r="K89" s="2">
        <f t="shared" si="7"/>
        <v>6.3756643560744258E-2</v>
      </c>
      <c r="L89" s="2">
        <f t="shared" si="8"/>
        <v>5.3309396165219881E-2</v>
      </c>
    </row>
    <row r="92" spans="2:12" x14ac:dyDescent="0.2">
      <c r="B92" t="s">
        <v>41</v>
      </c>
    </row>
    <row r="93" spans="2:12" x14ac:dyDescent="0.2">
      <c r="C93" t="s">
        <v>32</v>
      </c>
      <c r="F93" t="s">
        <v>40</v>
      </c>
      <c r="G93" t="s">
        <v>35</v>
      </c>
      <c r="I93" t="s">
        <v>33</v>
      </c>
      <c r="K93" t="s">
        <v>34</v>
      </c>
    </row>
    <row r="94" spans="2:12" x14ac:dyDescent="0.2">
      <c r="C94">
        <v>221.25</v>
      </c>
      <c r="D94">
        <v>265.75</v>
      </c>
      <c r="F94">
        <v>100</v>
      </c>
      <c r="G94">
        <f t="shared" ref="G94:G100" si="9">LOG10(F94)</f>
        <v>2</v>
      </c>
      <c r="I94">
        <v>45.602220000000003</v>
      </c>
      <c r="J94">
        <v>48.09084</v>
      </c>
      <c r="K94" s="2">
        <f t="shared" ref="K94:L101" si="10">I94/C94</f>
        <v>0.20611172881355933</v>
      </c>
      <c r="L94" s="2">
        <f t="shared" si="10"/>
        <v>0.18096270931326436</v>
      </c>
    </row>
    <row r="95" spans="2:12" x14ac:dyDescent="0.2">
      <c r="C95">
        <v>1340.75</v>
      </c>
      <c r="D95">
        <v>1474</v>
      </c>
      <c r="F95">
        <v>31.6</v>
      </c>
      <c r="G95">
        <f t="shared" si="9"/>
        <v>1.4996870826184039</v>
      </c>
      <c r="I95">
        <v>32.66592</v>
      </c>
      <c r="J95">
        <v>216.93969999999999</v>
      </c>
      <c r="K95" s="2">
        <f t="shared" si="10"/>
        <v>2.4363915718814095E-2</v>
      </c>
      <c r="L95" s="2">
        <f t="shared" si="10"/>
        <v>0.14717754409769335</v>
      </c>
    </row>
    <row r="96" spans="2:12" x14ac:dyDescent="0.2">
      <c r="C96">
        <v>2190.75</v>
      </c>
      <c r="D96">
        <v>2334</v>
      </c>
      <c r="F96">
        <v>10</v>
      </c>
      <c r="G96">
        <f t="shared" si="9"/>
        <v>1</v>
      </c>
      <c r="I96">
        <v>125.3843</v>
      </c>
      <c r="J96">
        <v>218.08449999999999</v>
      </c>
      <c r="K96" s="2">
        <f t="shared" si="10"/>
        <v>5.7233504507588726E-2</v>
      </c>
      <c r="L96" s="2">
        <f t="shared" si="10"/>
        <v>9.3438089117395026E-2</v>
      </c>
    </row>
    <row r="97" spans="2:13" x14ac:dyDescent="0.2">
      <c r="C97">
        <v>2784.5</v>
      </c>
      <c r="D97">
        <v>3033.75</v>
      </c>
      <c r="F97">
        <v>3.16</v>
      </c>
      <c r="G97">
        <f t="shared" si="9"/>
        <v>0.49968708261840383</v>
      </c>
      <c r="I97">
        <v>71.046350000000004</v>
      </c>
      <c r="J97">
        <v>115.2052</v>
      </c>
      <c r="K97" s="2">
        <f t="shared" si="10"/>
        <v>2.5514939845573712E-2</v>
      </c>
      <c r="L97" s="2">
        <f t="shared" si="10"/>
        <v>3.7974519983518751E-2</v>
      </c>
    </row>
    <row r="98" spans="2:13" x14ac:dyDescent="0.2">
      <c r="C98">
        <v>2870</v>
      </c>
      <c r="D98">
        <v>3491</v>
      </c>
      <c r="F98">
        <v>1</v>
      </c>
      <c r="G98">
        <f t="shared" si="9"/>
        <v>0</v>
      </c>
      <c r="I98">
        <v>104.6956</v>
      </c>
      <c r="J98">
        <v>106.2897</v>
      </c>
      <c r="K98" s="2">
        <f t="shared" si="10"/>
        <v>3.6479303135888499E-2</v>
      </c>
      <c r="L98" s="2">
        <f t="shared" si="10"/>
        <v>3.0446777427671153E-2</v>
      </c>
    </row>
    <row r="99" spans="2:13" x14ac:dyDescent="0.2">
      <c r="C99">
        <v>3279.5</v>
      </c>
      <c r="D99">
        <v>2802</v>
      </c>
      <c r="F99">
        <v>0.316</v>
      </c>
      <c r="G99">
        <f t="shared" si="9"/>
        <v>-0.50031291738159622</v>
      </c>
      <c r="I99">
        <v>84.103610000000003</v>
      </c>
      <c r="J99">
        <v>149.07210000000001</v>
      </c>
      <c r="K99" s="2">
        <f t="shared" si="10"/>
        <v>2.5645253849672207E-2</v>
      </c>
      <c r="L99" s="2">
        <f t="shared" si="10"/>
        <v>5.3202034261241975E-2</v>
      </c>
    </row>
    <row r="100" spans="2:13" x14ac:dyDescent="0.2">
      <c r="C100">
        <v>2986</v>
      </c>
      <c r="D100">
        <v>3064.5</v>
      </c>
      <c r="F100">
        <v>0.1</v>
      </c>
      <c r="G100">
        <f t="shared" si="9"/>
        <v>-1</v>
      </c>
      <c r="I100">
        <v>221.87870000000001</v>
      </c>
      <c r="J100">
        <v>103.7373</v>
      </c>
      <c r="K100" s="2">
        <f t="shared" si="10"/>
        <v>7.4306329537843274E-2</v>
      </c>
      <c r="L100" s="2">
        <f t="shared" si="10"/>
        <v>3.3851297112090062E-2</v>
      </c>
    </row>
    <row r="101" spans="2:13" x14ac:dyDescent="0.2">
      <c r="C101">
        <v>3552.75</v>
      </c>
      <c r="D101">
        <v>3617.25</v>
      </c>
      <c r="F101">
        <v>0</v>
      </c>
      <c r="G101">
        <v>-1.5</v>
      </c>
      <c r="I101">
        <v>98.163439999999994</v>
      </c>
      <c r="J101">
        <v>165.59209999999999</v>
      </c>
      <c r="K101" s="2">
        <f t="shared" si="10"/>
        <v>2.7630269509534865E-2</v>
      </c>
      <c r="L101" s="2">
        <f t="shared" si="10"/>
        <v>4.5778450480337268E-2</v>
      </c>
    </row>
    <row r="107" spans="2:13" x14ac:dyDescent="0.2">
      <c r="C107" t="s">
        <v>51</v>
      </c>
    </row>
    <row r="108" spans="2:13" x14ac:dyDescent="0.2">
      <c r="B108" t="s">
        <v>52</v>
      </c>
      <c r="C108">
        <v>4289.5</v>
      </c>
      <c r="D108">
        <v>4160.25</v>
      </c>
      <c r="E108">
        <v>4252</v>
      </c>
      <c r="F108">
        <v>3842.5</v>
      </c>
      <c r="G108">
        <v>4122.25</v>
      </c>
      <c r="H108">
        <v>4132.75</v>
      </c>
      <c r="I108">
        <v>4136</v>
      </c>
      <c r="J108">
        <v>2914</v>
      </c>
      <c r="L108">
        <v>3371.75</v>
      </c>
      <c r="M108">
        <v>3419.5</v>
      </c>
    </row>
    <row r="110" spans="2:13" x14ac:dyDescent="0.2">
      <c r="B110" t="s">
        <v>44</v>
      </c>
      <c r="C110">
        <v>301.08210000000003</v>
      </c>
      <c r="D110">
        <v>406.90570000000002</v>
      </c>
      <c r="E110">
        <v>276.85590000000002</v>
      </c>
      <c r="F110">
        <v>199.06890000000001</v>
      </c>
      <c r="G110">
        <v>415.42840000000001</v>
      </c>
      <c r="H110">
        <v>283.76760000000002</v>
      </c>
      <c r="I110">
        <v>337.62279999999998</v>
      </c>
      <c r="J110">
        <v>475.80040000000002</v>
      </c>
      <c r="L110">
        <v>293.73719999999997</v>
      </c>
      <c r="M110">
        <v>144.7748</v>
      </c>
    </row>
    <row r="112" spans="2:13" x14ac:dyDescent="0.2">
      <c r="C112" s="2">
        <f>C110/C108</f>
        <v>7.0190488401911652E-2</v>
      </c>
      <c r="D112" s="2">
        <f t="shared" ref="D112:J112" si="11">D110/D108</f>
        <v>9.7807992308154568E-2</v>
      </c>
      <c r="E112" s="2">
        <f t="shared" si="11"/>
        <v>6.511192380056445E-2</v>
      </c>
      <c r="F112" s="2">
        <f t="shared" si="11"/>
        <v>5.180713077423553E-2</v>
      </c>
      <c r="G112" s="2">
        <f t="shared" si="11"/>
        <v>0.10077709988477167</v>
      </c>
      <c r="H112" s="2">
        <f t="shared" si="11"/>
        <v>6.866314197568206E-2</v>
      </c>
      <c r="I112" s="2">
        <f t="shared" si="11"/>
        <v>8.1630270793036752E-2</v>
      </c>
      <c r="J112" s="2">
        <f t="shared" si="11"/>
        <v>0.16328085106382981</v>
      </c>
    </row>
    <row r="119" spans="3:8" x14ac:dyDescent="0.2">
      <c r="C119" t="s">
        <v>53</v>
      </c>
    </row>
    <row r="120" spans="3:8" x14ac:dyDescent="0.2">
      <c r="D120">
        <f>AVERAGE(C108:I108)</f>
        <v>4133.6071428571431</v>
      </c>
      <c r="E120">
        <v>3371.75</v>
      </c>
      <c r="F120">
        <v>3419.5</v>
      </c>
      <c r="H120" t="s">
        <v>57</v>
      </c>
    </row>
    <row r="121" spans="3:8" x14ac:dyDescent="0.2">
      <c r="D121">
        <f>STDEV(C108:I108)</f>
        <v>143.70577994804589</v>
      </c>
      <c r="E121">
        <v>293.73719999999997</v>
      </c>
      <c r="F121">
        <v>144.7748</v>
      </c>
    </row>
    <row r="124" spans="3:8" x14ac:dyDescent="0.2">
      <c r="D124" t="s">
        <v>54</v>
      </c>
    </row>
    <row r="125" spans="3:8" ht="25.5" x14ac:dyDescent="0.2">
      <c r="D125" s="3" t="s">
        <v>55</v>
      </c>
    </row>
    <row r="126" spans="3:8" ht="25.5" x14ac:dyDescent="0.2">
      <c r="D126" s="3" t="s">
        <v>56</v>
      </c>
    </row>
  </sheetData>
  <conditionalFormatting sqref="K58:L6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0:L7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2:L8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94:L10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2:J11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99"/>
  <sheetViews>
    <sheetView tabSelected="1" workbookViewId="0">
      <selection activeCell="N12" sqref="N12"/>
    </sheetView>
  </sheetViews>
  <sheetFormatPr defaultRowHeight="12.75" x14ac:dyDescent="0.2"/>
  <sheetData>
    <row r="3" spans="1:13" x14ac:dyDescent="0.2">
      <c r="A3" t="s">
        <v>58</v>
      </c>
    </row>
    <row r="4" spans="1:13" x14ac:dyDescent="0.2">
      <c r="A4" t="s">
        <v>1</v>
      </c>
    </row>
    <row r="5" spans="1:13" x14ac:dyDescent="0.2">
      <c r="A5" t="s">
        <v>19</v>
      </c>
    </row>
    <row r="6" spans="1:13" x14ac:dyDescent="0.2">
      <c r="A6" t="s">
        <v>3</v>
      </c>
    </row>
    <row r="7" spans="1:13" x14ac:dyDescent="0.2">
      <c r="A7" t="s">
        <v>59</v>
      </c>
      <c r="I7" t="s">
        <v>87</v>
      </c>
    </row>
    <row r="8" spans="1:13" x14ac:dyDescent="0.2">
      <c r="A8" t="s">
        <v>60</v>
      </c>
    </row>
    <row r="10" spans="1:13" x14ac:dyDescent="0.2">
      <c r="A10" t="s">
        <v>6</v>
      </c>
      <c r="B10" s="1">
        <v>41935.722222222219</v>
      </c>
      <c r="C10" t="s">
        <v>7</v>
      </c>
      <c r="D10">
        <v>0</v>
      </c>
      <c r="E10" t="s">
        <v>8</v>
      </c>
    </row>
    <row r="12" spans="1:13" x14ac:dyDescent="0.2">
      <c r="A12" t="s">
        <v>9</v>
      </c>
    </row>
    <row r="13" spans="1:13" x14ac:dyDescent="0.2">
      <c r="B13">
        <v>1</v>
      </c>
      <c r="C13">
        <v>2</v>
      </c>
      <c r="D13">
        <v>3</v>
      </c>
      <c r="E13">
        <v>4</v>
      </c>
      <c r="F13">
        <v>5</v>
      </c>
      <c r="G13">
        <v>6</v>
      </c>
      <c r="H13">
        <v>7</v>
      </c>
      <c r="I13">
        <v>8</v>
      </c>
      <c r="J13">
        <v>9</v>
      </c>
      <c r="K13">
        <v>10</v>
      </c>
      <c r="L13">
        <v>11</v>
      </c>
      <c r="M13">
        <v>12</v>
      </c>
    </row>
    <row r="14" spans="1:13" x14ac:dyDescent="0.2">
      <c r="A14" t="s">
        <v>10</v>
      </c>
      <c r="B14">
        <v>0</v>
      </c>
      <c r="C14">
        <v>1815.25</v>
      </c>
      <c r="D14">
        <v>5549</v>
      </c>
      <c r="E14">
        <v>5293.25</v>
      </c>
      <c r="F14">
        <v>6986</v>
      </c>
      <c r="G14">
        <v>5440</v>
      </c>
      <c r="H14">
        <v>5034</v>
      </c>
      <c r="I14">
        <v>1972</v>
      </c>
      <c r="J14">
        <v>893.75</v>
      </c>
      <c r="K14">
        <v>54.25</v>
      </c>
      <c r="L14">
        <v>3030.5</v>
      </c>
      <c r="M14">
        <v>0</v>
      </c>
    </row>
    <row r="15" spans="1:13" x14ac:dyDescent="0.2">
      <c r="A15" t="s">
        <v>11</v>
      </c>
      <c r="B15">
        <v>0</v>
      </c>
      <c r="C15">
        <v>2006.25</v>
      </c>
      <c r="D15">
        <v>1778</v>
      </c>
      <c r="E15">
        <v>1607.25</v>
      </c>
      <c r="F15">
        <v>1603.75</v>
      </c>
      <c r="G15">
        <v>1658</v>
      </c>
      <c r="H15">
        <v>1672</v>
      </c>
      <c r="I15">
        <v>2115.5</v>
      </c>
      <c r="J15">
        <v>1726.5</v>
      </c>
      <c r="K15">
        <v>0</v>
      </c>
      <c r="L15">
        <v>583.25</v>
      </c>
      <c r="M15">
        <v>0</v>
      </c>
    </row>
    <row r="16" spans="1:13" x14ac:dyDescent="0.2">
      <c r="A16" t="s">
        <v>12</v>
      </c>
      <c r="B16">
        <v>0</v>
      </c>
      <c r="C16">
        <v>1829</v>
      </c>
      <c r="D16">
        <v>1590</v>
      </c>
      <c r="E16">
        <v>1460.25</v>
      </c>
      <c r="F16">
        <v>1859.5</v>
      </c>
      <c r="G16">
        <v>1460.5</v>
      </c>
      <c r="H16">
        <v>1538.75</v>
      </c>
      <c r="I16">
        <v>1870</v>
      </c>
      <c r="J16">
        <v>1685.75</v>
      </c>
      <c r="K16">
        <v>10</v>
      </c>
      <c r="L16">
        <v>436.5</v>
      </c>
      <c r="M16">
        <v>3.25</v>
      </c>
    </row>
    <row r="17" spans="1:13" x14ac:dyDescent="0.2">
      <c r="A17" t="s">
        <v>13</v>
      </c>
      <c r="B17">
        <v>0</v>
      </c>
      <c r="C17">
        <v>1811.75</v>
      </c>
      <c r="D17">
        <v>1811.75</v>
      </c>
      <c r="E17">
        <v>1003</v>
      </c>
      <c r="F17">
        <v>958.75</v>
      </c>
      <c r="G17">
        <v>1191</v>
      </c>
      <c r="H17">
        <v>1443.25</v>
      </c>
      <c r="I17">
        <v>1798.25</v>
      </c>
      <c r="J17">
        <v>1825.25</v>
      </c>
      <c r="K17">
        <v>0</v>
      </c>
      <c r="L17">
        <v>276.25</v>
      </c>
      <c r="M17">
        <v>0</v>
      </c>
    </row>
    <row r="18" spans="1:13" x14ac:dyDescent="0.2">
      <c r="A18" t="s">
        <v>14</v>
      </c>
      <c r="B18">
        <v>0</v>
      </c>
      <c r="C18">
        <v>1651.25</v>
      </c>
      <c r="D18">
        <v>1586.75</v>
      </c>
      <c r="E18">
        <v>893.75</v>
      </c>
      <c r="F18">
        <v>398.75</v>
      </c>
      <c r="G18">
        <v>917.75</v>
      </c>
      <c r="H18">
        <v>1122.5</v>
      </c>
      <c r="I18">
        <v>1791.25</v>
      </c>
      <c r="J18">
        <v>5679</v>
      </c>
      <c r="K18">
        <v>0</v>
      </c>
      <c r="L18">
        <v>2644.75</v>
      </c>
      <c r="M18">
        <v>0</v>
      </c>
    </row>
    <row r="19" spans="1:13" x14ac:dyDescent="0.2">
      <c r="A19" t="s">
        <v>15</v>
      </c>
      <c r="B19">
        <v>0</v>
      </c>
      <c r="C19">
        <v>1252</v>
      </c>
      <c r="D19">
        <v>5027</v>
      </c>
      <c r="E19">
        <v>873</v>
      </c>
      <c r="F19">
        <v>2023.75</v>
      </c>
      <c r="G19">
        <v>1893.5</v>
      </c>
      <c r="H19">
        <v>3539</v>
      </c>
      <c r="I19">
        <v>1720</v>
      </c>
      <c r="J19">
        <v>4747.25</v>
      </c>
      <c r="K19">
        <v>0</v>
      </c>
      <c r="L19">
        <v>945</v>
      </c>
      <c r="M19">
        <v>0</v>
      </c>
    </row>
    <row r="20" spans="1:13" x14ac:dyDescent="0.2">
      <c r="A20" t="s">
        <v>16</v>
      </c>
      <c r="B20">
        <v>0</v>
      </c>
      <c r="C20">
        <v>815.25</v>
      </c>
      <c r="D20">
        <v>1245.5</v>
      </c>
      <c r="E20">
        <v>4368.25</v>
      </c>
      <c r="F20">
        <v>4371.5</v>
      </c>
      <c r="G20">
        <v>1989</v>
      </c>
      <c r="H20">
        <v>5910.75</v>
      </c>
      <c r="I20">
        <v>1078</v>
      </c>
      <c r="J20">
        <v>2907.75</v>
      </c>
      <c r="K20">
        <v>0</v>
      </c>
      <c r="L20">
        <v>2433.25</v>
      </c>
      <c r="M20">
        <v>0</v>
      </c>
    </row>
    <row r="21" spans="1:13" x14ac:dyDescent="0.2">
      <c r="A21" t="s">
        <v>22</v>
      </c>
      <c r="B21">
        <v>0</v>
      </c>
      <c r="C21">
        <v>651.25</v>
      </c>
      <c r="D21">
        <v>682.25</v>
      </c>
      <c r="E21">
        <v>907.5</v>
      </c>
      <c r="F21">
        <v>433</v>
      </c>
      <c r="G21">
        <v>3528.5</v>
      </c>
      <c r="H21">
        <v>3870.25</v>
      </c>
      <c r="I21">
        <v>3958.75</v>
      </c>
      <c r="J21">
        <v>644.5</v>
      </c>
      <c r="K21">
        <v>0</v>
      </c>
      <c r="L21">
        <v>921</v>
      </c>
      <c r="M21">
        <v>0</v>
      </c>
    </row>
    <row r="23" spans="1:13" x14ac:dyDescent="0.2">
      <c r="A23" t="s">
        <v>17</v>
      </c>
    </row>
    <row r="24" spans="1:13" x14ac:dyDescent="0.2">
      <c r="B24">
        <v>1</v>
      </c>
      <c r="C24">
        <v>2</v>
      </c>
      <c r="D24">
        <v>3</v>
      </c>
      <c r="E24">
        <v>4</v>
      </c>
      <c r="F24">
        <v>5</v>
      </c>
      <c r="G24">
        <v>6</v>
      </c>
      <c r="H24">
        <v>7</v>
      </c>
      <c r="I24">
        <v>8</v>
      </c>
      <c r="J24">
        <v>9</v>
      </c>
      <c r="K24">
        <v>10</v>
      </c>
      <c r="L24">
        <v>11</v>
      </c>
      <c r="M24">
        <v>12</v>
      </c>
    </row>
    <row r="25" spans="1:13" x14ac:dyDescent="0.2">
      <c r="A25" t="s">
        <v>10</v>
      </c>
      <c r="B25">
        <v>0</v>
      </c>
      <c r="C25">
        <v>181.77930000000001</v>
      </c>
      <c r="D25">
        <v>1653.248</v>
      </c>
      <c r="E25">
        <v>1819.605</v>
      </c>
      <c r="F25">
        <v>1093.623</v>
      </c>
      <c r="G25">
        <v>648.97699999999998</v>
      </c>
      <c r="H25">
        <v>1377.0609999999999</v>
      </c>
      <c r="I25">
        <v>510.05</v>
      </c>
      <c r="J25">
        <v>335.37670000000003</v>
      </c>
      <c r="K25">
        <v>33.272550000000003</v>
      </c>
      <c r="L25">
        <v>1808.3030000000001</v>
      </c>
      <c r="M25">
        <v>0</v>
      </c>
    </row>
    <row r="26" spans="1:13" x14ac:dyDescent="0.2">
      <c r="A26" t="s">
        <v>11</v>
      </c>
      <c r="B26">
        <v>0</v>
      </c>
      <c r="C26">
        <v>111.78879999999999</v>
      </c>
      <c r="D26">
        <v>103.7119</v>
      </c>
      <c r="E26">
        <v>105.5433</v>
      </c>
      <c r="F26">
        <v>71.419390000000007</v>
      </c>
      <c r="G26">
        <v>41.115690000000001</v>
      </c>
      <c r="H26">
        <v>86.666020000000003</v>
      </c>
      <c r="I26">
        <v>132.71809999999999</v>
      </c>
      <c r="J26">
        <v>52.884309999999999</v>
      </c>
      <c r="K26">
        <v>0</v>
      </c>
      <c r="L26">
        <v>169.0909</v>
      </c>
      <c r="M26">
        <v>0</v>
      </c>
    </row>
    <row r="27" spans="1:13" x14ac:dyDescent="0.2">
      <c r="A27" t="s">
        <v>12</v>
      </c>
      <c r="B27">
        <v>0</v>
      </c>
      <c r="C27">
        <v>167.90719999999999</v>
      </c>
      <c r="D27">
        <v>223.2551</v>
      </c>
      <c r="E27">
        <v>132.64949999999999</v>
      </c>
      <c r="F27">
        <v>147.5582</v>
      </c>
      <c r="G27">
        <v>164.79910000000001</v>
      </c>
      <c r="H27">
        <v>123.6031</v>
      </c>
      <c r="I27">
        <v>121.9556</v>
      </c>
      <c r="J27">
        <v>137.49209999999999</v>
      </c>
      <c r="K27">
        <v>6.4420500000000001</v>
      </c>
      <c r="L27">
        <v>99.453090000000003</v>
      </c>
      <c r="M27">
        <v>3.25</v>
      </c>
    </row>
    <row r="28" spans="1:13" x14ac:dyDescent="0.2">
      <c r="A28" t="s">
        <v>13</v>
      </c>
      <c r="B28">
        <v>0</v>
      </c>
      <c r="C28">
        <v>55.039949999999997</v>
      </c>
      <c r="D28">
        <v>87.613140000000001</v>
      </c>
      <c r="E28">
        <v>79.863429999999994</v>
      </c>
      <c r="F28">
        <v>94.329539999999994</v>
      </c>
      <c r="G28">
        <v>103.8035</v>
      </c>
      <c r="H28">
        <v>20.27468</v>
      </c>
      <c r="I28">
        <v>196.72839999999999</v>
      </c>
      <c r="J28">
        <v>182.1224</v>
      </c>
      <c r="K28">
        <v>0</v>
      </c>
      <c r="L28">
        <v>25.685189999999999</v>
      </c>
      <c r="M28">
        <v>0</v>
      </c>
    </row>
    <row r="29" spans="1:13" x14ac:dyDescent="0.2">
      <c r="A29" t="s">
        <v>14</v>
      </c>
      <c r="B29">
        <v>0</v>
      </c>
      <c r="C29">
        <v>85.814120000000003</v>
      </c>
      <c r="D29">
        <v>87.645480000000006</v>
      </c>
      <c r="E29">
        <v>524.66800000000001</v>
      </c>
      <c r="F29">
        <v>29.70795</v>
      </c>
      <c r="G29">
        <v>141.3167</v>
      </c>
      <c r="H29">
        <v>171.13470000000001</v>
      </c>
      <c r="I29">
        <v>89.235990000000001</v>
      </c>
      <c r="J29">
        <v>2331.3069999999998</v>
      </c>
      <c r="K29">
        <v>0</v>
      </c>
      <c r="L29">
        <v>360.9862</v>
      </c>
      <c r="M29">
        <v>0</v>
      </c>
    </row>
    <row r="30" spans="1:13" x14ac:dyDescent="0.2">
      <c r="A30" t="s">
        <v>15</v>
      </c>
      <c r="B30">
        <v>0</v>
      </c>
      <c r="C30">
        <v>111.6378</v>
      </c>
      <c r="D30">
        <v>2190.239</v>
      </c>
      <c r="E30">
        <v>339.7124</v>
      </c>
      <c r="F30">
        <v>1367.912</v>
      </c>
      <c r="G30">
        <v>502.88010000000003</v>
      </c>
      <c r="H30">
        <v>1531.17</v>
      </c>
      <c r="I30">
        <v>177.70529999999999</v>
      </c>
      <c r="J30">
        <v>1951.4549999999999</v>
      </c>
      <c r="K30">
        <v>0</v>
      </c>
      <c r="L30">
        <v>241.5581</v>
      </c>
      <c r="M30">
        <v>0</v>
      </c>
    </row>
    <row r="31" spans="1:13" x14ac:dyDescent="0.2">
      <c r="A31" t="s">
        <v>16</v>
      </c>
      <c r="B31">
        <v>0</v>
      </c>
      <c r="C31">
        <v>232.3913</v>
      </c>
      <c r="D31">
        <v>531.18399999999997</v>
      </c>
      <c r="E31">
        <v>1717.7950000000001</v>
      </c>
      <c r="F31">
        <v>2304.9180000000001</v>
      </c>
      <c r="G31">
        <v>419.43849999999998</v>
      </c>
      <c r="H31">
        <v>2500.8330000000001</v>
      </c>
      <c r="I31">
        <v>47.34272</v>
      </c>
      <c r="J31">
        <v>1361.8440000000001</v>
      </c>
      <c r="K31">
        <v>0</v>
      </c>
      <c r="L31">
        <v>276.8057</v>
      </c>
      <c r="M31">
        <v>0</v>
      </c>
    </row>
    <row r="32" spans="1:13" x14ac:dyDescent="0.2">
      <c r="A32" t="s">
        <v>22</v>
      </c>
      <c r="B32">
        <v>0</v>
      </c>
      <c r="C32">
        <v>65.097840000000005</v>
      </c>
      <c r="D32">
        <v>52.556919999999998</v>
      </c>
      <c r="E32">
        <v>199.32239999999999</v>
      </c>
      <c r="F32">
        <v>91.203990000000005</v>
      </c>
      <c r="G32">
        <v>2464.0189999999998</v>
      </c>
      <c r="H32">
        <v>1858.2090000000001</v>
      </c>
      <c r="I32">
        <v>2553.3040000000001</v>
      </c>
      <c r="J32">
        <v>133.44319999999999</v>
      </c>
      <c r="K32">
        <v>0</v>
      </c>
      <c r="L32">
        <v>283.24340000000001</v>
      </c>
      <c r="M32">
        <v>0</v>
      </c>
    </row>
    <row r="36" spans="1:21" x14ac:dyDescent="0.2">
      <c r="A36" t="s">
        <v>23</v>
      </c>
      <c r="C36">
        <v>1815.25</v>
      </c>
      <c r="D36">
        <v>2006.25</v>
      </c>
      <c r="E36">
        <v>1829</v>
      </c>
      <c r="F36">
        <v>1811.75</v>
      </c>
      <c r="G36">
        <v>1651.25</v>
      </c>
      <c r="H36">
        <v>1252</v>
      </c>
      <c r="I36">
        <v>815.25</v>
      </c>
      <c r="J36">
        <v>651.25</v>
      </c>
      <c r="L36" t="s">
        <v>25</v>
      </c>
      <c r="N36">
        <v>5293.25</v>
      </c>
      <c r="O36">
        <v>1607.25</v>
      </c>
      <c r="P36">
        <v>1460.25</v>
      </c>
      <c r="Q36">
        <v>1003</v>
      </c>
      <c r="R36">
        <v>893.75</v>
      </c>
      <c r="S36">
        <v>873</v>
      </c>
      <c r="T36">
        <v>4368.25</v>
      </c>
      <c r="U36">
        <v>907.5</v>
      </c>
    </row>
    <row r="37" spans="1:21" x14ac:dyDescent="0.2">
      <c r="C37">
        <v>5549</v>
      </c>
      <c r="D37">
        <v>1778</v>
      </c>
      <c r="E37">
        <v>1590</v>
      </c>
      <c r="F37">
        <v>1811.75</v>
      </c>
      <c r="G37">
        <v>1586.75</v>
      </c>
      <c r="H37">
        <v>5027</v>
      </c>
      <c r="I37">
        <v>1245.5</v>
      </c>
      <c r="J37">
        <v>682.25</v>
      </c>
      <c r="N37">
        <v>6986</v>
      </c>
      <c r="O37">
        <v>1603.75</v>
      </c>
      <c r="P37">
        <v>1859.5</v>
      </c>
      <c r="Q37">
        <v>958.75</v>
      </c>
      <c r="R37">
        <v>398.75</v>
      </c>
      <c r="S37">
        <v>2023.75</v>
      </c>
      <c r="T37">
        <v>4371.5</v>
      </c>
      <c r="U37">
        <v>433</v>
      </c>
    </row>
    <row r="40" spans="1:21" x14ac:dyDescent="0.2">
      <c r="A40" t="s">
        <v>24</v>
      </c>
      <c r="C40">
        <v>181.77930000000001</v>
      </c>
      <c r="D40">
        <v>111.78879999999999</v>
      </c>
      <c r="E40">
        <v>167.90719999999999</v>
      </c>
      <c r="F40">
        <v>55.039949999999997</v>
      </c>
      <c r="G40">
        <v>85.814120000000003</v>
      </c>
      <c r="H40">
        <v>111.6378</v>
      </c>
      <c r="I40">
        <v>232.3913</v>
      </c>
      <c r="J40">
        <v>65.097840000000005</v>
      </c>
      <c r="L40" t="s">
        <v>28</v>
      </c>
      <c r="N40">
        <v>1819.605</v>
      </c>
      <c r="O40">
        <v>105.5433</v>
      </c>
      <c r="P40">
        <v>132.64949999999999</v>
      </c>
      <c r="Q40">
        <v>79.863429999999994</v>
      </c>
      <c r="R40">
        <v>524.66800000000001</v>
      </c>
      <c r="S40">
        <v>339.7124</v>
      </c>
      <c r="T40">
        <v>1717.7950000000001</v>
      </c>
      <c r="U40">
        <v>199.32239999999999</v>
      </c>
    </row>
    <row r="41" spans="1:21" x14ac:dyDescent="0.2">
      <c r="C41">
        <v>1653.248</v>
      </c>
      <c r="D41">
        <v>103.7119</v>
      </c>
      <c r="E41">
        <v>223.2551</v>
      </c>
      <c r="F41">
        <v>87.613140000000001</v>
      </c>
      <c r="G41">
        <v>87.645480000000006</v>
      </c>
      <c r="H41">
        <v>2190.239</v>
      </c>
      <c r="I41">
        <v>531.18399999999997</v>
      </c>
      <c r="J41">
        <v>52.556919999999998</v>
      </c>
      <c r="N41">
        <v>1093.623</v>
      </c>
      <c r="O41">
        <v>71.419390000000007</v>
      </c>
      <c r="P41">
        <v>147.5582</v>
      </c>
      <c r="Q41">
        <v>94.329539999999994</v>
      </c>
      <c r="R41">
        <v>29.70795</v>
      </c>
      <c r="S41">
        <v>1367.912</v>
      </c>
      <c r="T41">
        <v>2304.9180000000001</v>
      </c>
      <c r="U41">
        <v>91.203990000000005</v>
      </c>
    </row>
    <row r="45" spans="1:21" x14ac:dyDescent="0.2">
      <c r="A45" t="s">
        <v>26</v>
      </c>
      <c r="C45">
        <v>5440</v>
      </c>
      <c r="D45">
        <v>1658</v>
      </c>
      <c r="E45">
        <v>1460.5</v>
      </c>
      <c r="F45">
        <v>1191</v>
      </c>
      <c r="G45">
        <v>917.75</v>
      </c>
      <c r="H45">
        <v>1893.5</v>
      </c>
      <c r="I45">
        <v>1989</v>
      </c>
      <c r="J45">
        <v>3528.5</v>
      </c>
      <c r="L45" t="s">
        <v>29</v>
      </c>
      <c r="N45">
        <v>1972</v>
      </c>
      <c r="O45">
        <v>2115.5</v>
      </c>
      <c r="P45">
        <v>1870</v>
      </c>
      <c r="Q45">
        <v>1798.25</v>
      </c>
      <c r="R45">
        <v>1791.25</v>
      </c>
      <c r="S45">
        <v>1720</v>
      </c>
      <c r="T45">
        <v>1078</v>
      </c>
      <c r="U45">
        <v>3958.75</v>
      </c>
    </row>
    <row r="46" spans="1:21" x14ac:dyDescent="0.2">
      <c r="C46">
        <v>5034</v>
      </c>
      <c r="D46">
        <v>1672</v>
      </c>
      <c r="E46">
        <v>1538.75</v>
      </c>
      <c r="F46">
        <v>1443.25</v>
      </c>
      <c r="G46">
        <v>1122.5</v>
      </c>
      <c r="H46">
        <v>3539</v>
      </c>
      <c r="I46">
        <v>5910.75</v>
      </c>
      <c r="J46">
        <v>3870.25</v>
      </c>
      <c r="N46">
        <v>893.75</v>
      </c>
      <c r="O46">
        <v>1726.5</v>
      </c>
      <c r="P46">
        <v>1685.75</v>
      </c>
      <c r="Q46">
        <v>1825.25</v>
      </c>
      <c r="R46">
        <v>5679</v>
      </c>
      <c r="S46">
        <v>4747.25</v>
      </c>
      <c r="T46">
        <v>2907.75</v>
      </c>
      <c r="U46">
        <v>644.5</v>
      </c>
    </row>
    <row r="49" spans="1:21" x14ac:dyDescent="0.2">
      <c r="A49" t="s">
        <v>27</v>
      </c>
      <c r="C49">
        <v>648.97699999999998</v>
      </c>
      <c r="D49">
        <v>41.115690000000001</v>
      </c>
      <c r="E49">
        <v>164.79910000000001</v>
      </c>
      <c r="F49">
        <v>103.8035</v>
      </c>
      <c r="G49">
        <v>141.3167</v>
      </c>
      <c r="H49">
        <v>502.88010000000003</v>
      </c>
      <c r="I49">
        <v>419.43849999999998</v>
      </c>
      <c r="J49">
        <v>2464.0189999999998</v>
      </c>
      <c r="L49" t="s">
        <v>30</v>
      </c>
      <c r="N49">
        <v>510.05</v>
      </c>
      <c r="O49">
        <v>132.71809999999999</v>
      </c>
      <c r="P49">
        <v>121.9556</v>
      </c>
      <c r="Q49">
        <v>196.72839999999999</v>
      </c>
      <c r="R49">
        <v>89.235990000000001</v>
      </c>
      <c r="S49">
        <v>177.70529999999999</v>
      </c>
      <c r="T49">
        <v>47.34272</v>
      </c>
      <c r="U49">
        <v>2553.3040000000001</v>
      </c>
    </row>
    <row r="50" spans="1:21" x14ac:dyDescent="0.2">
      <c r="C50">
        <v>1377.0609999999999</v>
      </c>
      <c r="D50">
        <v>86.666020000000003</v>
      </c>
      <c r="E50">
        <v>123.6031</v>
      </c>
      <c r="F50">
        <v>20.27468</v>
      </c>
      <c r="G50">
        <v>171.13470000000001</v>
      </c>
      <c r="H50">
        <v>1531.17</v>
      </c>
      <c r="I50">
        <v>2500.8330000000001</v>
      </c>
      <c r="J50">
        <v>1858.2090000000001</v>
      </c>
      <c r="N50">
        <v>335.37670000000003</v>
      </c>
      <c r="O50">
        <v>52.884309999999999</v>
      </c>
      <c r="P50">
        <v>137.49209999999999</v>
      </c>
      <c r="Q50">
        <v>182.1224</v>
      </c>
      <c r="R50">
        <v>2331.3069999999998</v>
      </c>
      <c r="S50">
        <v>1951.4549999999999</v>
      </c>
      <c r="T50">
        <v>1361.8440000000001</v>
      </c>
      <c r="U50">
        <v>133.44319999999999</v>
      </c>
    </row>
    <row r="54" spans="1:21" x14ac:dyDescent="0.2">
      <c r="B54" t="s">
        <v>31</v>
      </c>
    </row>
    <row r="55" spans="1:21" x14ac:dyDescent="0.2">
      <c r="C55" t="s">
        <v>32</v>
      </c>
      <c r="F55" t="s">
        <v>36</v>
      </c>
      <c r="G55" t="s">
        <v>35</v>
      </c>
      <c r="I55" t="s">
        <v>33</v>
      </c>
      <c r="K55" t="s">
        <v>34</v>
      </c>
    </row>
    <row r="56" spans="1:21" x14ac:dyDescent="0.2">
      <c r="C56">
        <v>651.25</v>
      </c>
      <c r="D56">
        <v>682.25</v>
      </c>
      <c r="F56">
        <v>10000</v>
      </c>
      <c r="G56">
        <f t="shared" ref="G56:G62" si="0">LOG10(F56)</f>
        <v>4</v>
      </c>
      <c r="I56">
        <v>65.097840000000005</v>
      </c>
      <c r="J56">
        <v>52.556919999999998</v>
      </c>
      <c r="K56" s="2">
        <f>I56/C56</f>
        <v>9.9958295585412679E-2</v>
      </c>
      <c r="L56" s="2">
        <f>J56/D56</f>
        <v>7.7034694027116157E-2</v>
      </c>
    </row>
    <row r="57" spans="1:21" x14ac:dyDescent="0.2">
      <c r="C57">
        <v>815.25</v>
      </c>
      <c r="D57">
        <v>1245.5</v>
      </c>
      <c r="F57">
        <v>1000</v>
      </c>
      <c r="G57">
        <f t="shared" si="0"/>
        <v>3</v>
      </c>
      <c r="I57">
        <v>232.3913</v>
      </c>
      <c r="J57">
        <v>531.18399999999997</v>
      </c>
      <c r="K57" s="2">
        <f t="shared" ref="K57:K63" si="1">I57/C57</f>
        <v>0.28505525912296842</v>
      </c>
      <c r="L57" s="2">
        <f t="shared" ref="L57:L63" si="2">J57/D57</f>
        <v>0.42648253713368123</v>
      </c>
    </row>
    <row r="58" spans="1:21" x14ac:dyDescent="0.2">
      <c r="C58">
        <v>1252</v>
      </c>
      <c r="D58">
        <v>5027</v>
      </c>
      <c r="F58">
        <v>100</v>
      </c>
      <c r="G58">
        <f t="shared" si="0"/>
        <v>2</v>
      </c>
      <c r="I58">
        <v>111.6378</v>
      </c>
      <c r="J58">
        <v>2190.239</v>
      </c>
      <c r="K58" s="2">
        <f t="shared" si="1"/>
        <v>8.9167571884984018E-2</v>
      </c>
      <c r="L58" s="2">
        <f t="shared" si="2"/>
        <v>0.43569504674756315</v>
      </c>
      <c r="O58" t="s">
        <v>61</v>
      </c>
    </row>
    <row r="59" spans="1:21" x14ac:dyDescent="0.2">
      <c r="C59">
        <v>1651.25</v>
      </c>
      <c r="D59">
        <v>1586.75</v>
      </c>
      <c r="F59">
        <v>10</v>
      </c>
      <c r="G59">
        <f t="shared" si="0"/>
        <v>1</v>
      </c>
      <c r="I59">
        <v>85.814120000000003</v>
      </c>
      <c r="J59">
        <v>87.645480000000006</v>
      </c>
      <c r="K59" s="2">
        <f t="shared" si="1"/>
        <v>5.196918697956094E-2</v>
      </c>
      <c r="L59" s="2">
        <f t="shared" si="2"/>
        <v>5.5235846856782733E-2</v>
      </c>
      <c r="O59" t="s">
        <v>62</v>
      </c>
    </row>
    <row r="60" spans="1:21" x14ac:dyDescent="0.2">
      <c r="C60">
        <v>1811.75</v>
      </c>
      <c r="D60">
        <v>1811.75</v>
      </c>
      <c r="F60">
        <v>1</v>
      </c>
      <c r="G60">
        <f t="shared" si="0"/>
        <v>0</v>
      </c>
      <c r="I60">
        <v>55.039949999999997</v>
      </c>
      <c r="J60">
        <v>87.613140000000001</v>
      </c>
      <c r="K60" s="2">
        <f t="shared" si="1"/>
        <v>3.0379439768179934E-2</v>
      </c>
      <c r="L60" s="2">
        <f t="shared" si="2"/>
        <v>4.8358294466675868E-2</v>
      </c>
    </row>
    <row r="61" spans="1:21" x14ac:dyDescent="0.2">
      <c r="C61">
        <v>1829</v>
      </c>
      <c r="D61">
        <v>1590</v>
      </c>
      <c r="F61">
        <v>0.1</v>
      </c>
      <c r="G61">
        <f t="shared" si="0"/>
        <v>-1</v>
      </c>
      <c r="I61">
        <v>167.90719999999999</v>
      </c>
      <c r="J61">
        <v>223.2551</v>
      </c>
      <c r="K61" s="2">
        <f t="shared" si="1"/>
        <v>9.1802733734281022E-2</v>
      </c>
      <c r="L61" s="2">
        <f t="shared" si="2"/>
        <v>0.14041201257861635</v>
      </c>
    </row>
    <row r="62" spans="1:21" x14ac:dyDescent="0.2">
      <c r="C62">
        <v>2006.25</v>
      </c>
      <c r="D62">
        <v>1778</v>
      </c>
      <c r="F62">
        <v>0.01</v>
      </c>
      <c r="G62">
        <f t="shared" si="0"/>
        <v>-2</v>
      </c>
      <c r="I62">
        <v>111.78879999999999</v>
      </c>
      <c r="J62">
        <v>103.7119</v>
      </c>
      <c r="K62" s="2">
        <f t="shared" si="1"/>
        <v>5.5720274143302176E-2</v>
      </c>
      <c r="L62" s="2">
        <f t="shared" si="2"/>
        <v>5.8330652418447697E-2</v>
      </c>
    </row>
    <row r="63" spans="1:21" x14ac:dyDescent="0.2">
      <c r="C63">
        <v>1815.25</v>
      </c>
      <c r="D63">
        <v>5549</v>
      </c>
      <c r="F63">
        <v>0</v>
      </c>
      <c r="G63">
        <v>-3</v>
      </c>
      <c r="I63">
        <v>181.77930000000001</v>
      </c>
      <c r="J63">
        <v>1653.248</v>
      </c>
      <c r="K63" s="2">
        <f t="shared" si="1"/>
        <v>0.10014009089657072</v>
      </c>
      <c r="L63" s="2">
        <f t="shared" si="2"/>
        <v>0.29793620472157145</v>
      </c>
    </row>
    <row r="66" spans="2:12" x14ac:dyDescent="0.2">
      <c r="B66" t="s">
        <v>37</v>
      </c>
    </row>
    <row r="67" spans="2:12" x14ac:dyDescent="0.2">
      <c r="C67" t="s">
        <v>32</v>
      </c>
      <c r="F67" t="s">
        <v>38</v>
      </c>
      <c r="G67" t="s">
        <v>35</v>
      </c>
      <c r="I67" t="s">
        <v>33</v>
      </c>
      <c r="K67" t="s">
        <v>34</v>
      </c>
    </row>
    <row r="68" spans="2:12" x14ac:dyDescent="0.2">
      <c r="C68">
        <v>907.5</v>
      </c>
      <c r="D68">
        <v>433</v>
      </c>
      <c r="F68">
        <v>100000</v>
      </c>
      <c r="G68">
        <f t="shared" ref="G68:G74" si="3">LOG10(F68)</f>
        <v>5</v>
      </c>
      <c r="I68">
        <v>199.32239999999999</v>
      </c>
      <c r="J68">
        <v>91.203990000000005</v>
      </c>
      <c r="K68" s="2">
        <f>I68/C68</f>
        <v>0.21963900826446281</v>
      </c>
      <c r="L68" s="2">
        <f>J68/D68</f>
        <v>0.21063277136258662</v>
      </c>
    </row>
    <row r="69" spans="2:12" x14ac:dyDescent="0.2">
      <c r="C69">
        <v>4368.25</v>
      </c>
      <c r="D69">
        <v>4371.5</v>
      </c>
      <c r="F69">
        <v>10000</v>
      </c>
      <c r="G69">
        <f t="shared" si="3"/>
        <v>4</v>
      </c>
      <c r="I69">
        <v>1717.7950000000001</v>
      </c>
      <c r="J69">
        <v>2304.9180000000001</v>
      </c>
      <c r="K69" s="2">
        <f t="shared" ref="K69:K75" si="4">I69/C69</f>
        <v>0.39324557889314943</v>
      </c>
      <c r="L69" s="2">
        <f t="shared" ref="L69:L75" si="5">J69/D69</f>
        <v>0.5272602081665333</v>
      </c>
    </row>
    <row r="70" spans="2:12" x14ac:dyDescent="0.2">
      <c r="C70">
        <v>873</v>
      </c>
      <c r="D70">
        <v>2023.75</v>
      </c>
      <c r="F70">
        <v>1000</v>
      </c>
      <c r="G70">
        <f t="shared" si="3"/>
        <v>3</v>
      </c>
      <c r="I70">
        <v>339.7124</v>
      </c>
      <c r="J70">
        <v>1367.912</v>
      </c>
      <c r="K70" s="2">
        <f t="shared" si="4"/>
        <v>0.38913218785796105</v>
      </c>
      <c r="L70" s="2">
        <f t="shared" si="5"/>
        <v>0.67592933909820874</v>
      </c>
    </row>
    <row r="71" spans="2:12" x14ac:dyDescent="0.2">
      <c r="C71">
        <v>893.75</v>
      </c>
      <c r="D71">
        <v>398.75</v>
      </c>
      <c r="F71">
        <v>100</v>
      </c>
      <c r="G71">
        <f t="shared" si="3"/>
        <v>2</v>
      </c>
      <c r="I71">
        <v>524.66800000000001</v>
      </c>
      <c r="J71">
        <v>29.70795</v>
      </c>
      <c r="K71" s="2">
        <f t="shared" si="4"/>
        <v>0.58704111888111887</v>
      </c>
      <c r="L71" s="2">
        <f t="shared" si="5"/>
        <v>7.4502695924764897E-2</v>
      </c>
    </row>
    <row r="72" spans="2:12" x14ac:dyDescent="0.2">
      <c r="C72">
        <v>1003</v>
      </c>
      <c r="D72">
        <v>958.75</v>
      </c>
      <c r="F72">
        <v>10</v>
      </c>
      <c r="G72">
        <f t="shared" si="3"/>
        <v>1</v>
      </c>
      <c r="I72">
        <v>79.863429999999994</v>
      </c>
      <c r="J72">
        <v>94.329539999999994</v>
      </c>
      <c r="K72" s="2">
        <f t="shared" si="4"/>
        <v>7.9624556331006971E-2</v>
      </c>
      <c r="L72" s="2">
        <f t="shared" si="5"/>
        <v>9.838804693611472E-2</v>
      </c>
    </row>
    <row r="73" spans="2:12" x14ac:dyDescent="0.2">
      <c r="C73">
        <v>1460.25</v>
      </c>
      <c r="D73">
        <v>1859.5</v>
      </c>
      <c r="F73">
        <v>1</v>
      </c>
      <c r="G73">
        <f t="shared" si="3"/>
        <v>0</v>
      </c>
      <c r="I73">
        <v>132.64949999999999</v>
      </c>
      <c r="J73">
        <v>147.5582</v>
      </c>
      <c r="K73" s="2">
        <f t="shared" si="4"/>
        <v>9.0840267077555201E-2</v>
      </c>
      <c r="L73" s="2">
        <f t="shared" si="5"/>
        <v>7.9353697230438294E-2</v>
      </c>
    </row>
    <row r="74" spans="2:12" x14ac:dyDescent="0.2">
      <c r="C74">
        <v>1607.25</v>
      </c>
      <c r="D74">
        <v>1603.75</v>
      </c>
      <c r="F74">
        <v>0.1</v>
      </c>
      <c r="G74">
        <f t="shared" si="3"/>
        <v>-1</v>
      </c>
      <c r="I74">
        <v>105.5433</v>
      </c>
      <c r="J74">
        <v>71.419390000000007</v>
      </c>
      <c r="K74" s="2">
        <f t="shared" si="4"/>
        <v>6.5667008866075599E-2</v>
      </c>
      <c r="L74" s="2">
        <f t="shared" si="5"/>
        <v>4.4532745128604834E-2</v>
      </c>
    </row>
    <row r="75" spans="2:12" x14ac:dyDescent="0.2">
      <c r="C75">
        <v>5293.25</v>
      </c>
      <c r="D75">
        <v>6986</v>
      </c>
      <c r="F75">
        <v>0</v>
      </c>
      <c r="G75">
        <v>-2</v>
      </c>
      <c r="I75">
        <v>1819.605</v>
      </c>
      <c r="J75">
        <v>1093.623</v>
      </c>
      <c r="K75" s="2">
        <f t="shared" si="4"/>
        <v>0.34375950502999103</v>
      </c>
      <c r="L75" s="2">
        <f t="shared" si="5"/>
        <v>0.156544947036931</v>
      </c>
    </row>
    <row r="78" spans="2:12" x14ac:dyDescent="0.2">
      <c r="B78" t="s">
        <v>39</v>
      </c>
    </row>
    <row r="79" spans="2:12" x14ac:dyDescent="0.2">
      <c r="C79" t="s">
        <v>32</v>
      </c>
      <c r="F79" t="s">
        <v>40</v>
      </c>
      <c r="G79" t="s">
        <v>35</v>
      </c>
      <c r="I79" t="s">
        <v>33</v>
      </c>
      <c r="K79" t="s">
        <v>34</v>
      </c>
    </row>
    <row r="80" spans="2:12" x14ac:dyDescent="0.2">
      <c r="C80">
        <v>3528.5</v>
      </c>
      <c r="D80">
        <v>3870.25</v>
      </c>
      <c r="F80">
        <v>100</v>
      </c>
      <c r="G80">
        <f t="shared" ref="G80:G86" si="6">LOG10(F80)</f>
        <v>2</v>
      </c>
      <c r="I80">
        <v>2464.0189999999998</v>
      </c>
      <c r="J80">
        <v>1858.2090000000001</v>
      </c>
      <c r="K80" s="2">
        <f>I80/C80</f>
        <v>0.69831911577157424</v>
      </c>
      <c r="L80" s="2">
        <f>J80/D80</f>
        <v>0.48012634842710422</v>
      </c>
    </row>
    <row r="81" spans="2:12" x14ac:dyDescent="0.2">
      <c r="C81">
        <v>1989</v>
      </c>
      <c r="D81">
        <v>5910.75</v>
      </c>
      <c r="F81">
        <v>56.2</v>
      </c>
      <c r="G81">
        <f t="shared" si="6"/>
        <v>1.7497363155690611</v>
      </c>
      <c r="I81">
        <v>419.43849999999998</v>
      </c>
      <c r="J81">
        <v>2500.8330000000001</v>
      </c>
      <c r="K81" s="2">
        <f t="shared" ref="K81:K87" si="7">I81/C81</f>
        <v>0.21087908496732025</v>
      </c>
      <c r="L81" s="2">
        <f t="shared" ref="L81:L87" si="8">J81/D81</f>
        <v>0.4230990990990991</v>
      </c>
    </row>
    <row r="82" spans="2:12" x14ac:dyDescent="0.2">
      <c r="C82">
        <v>1893.5</v>
      </c>
      <c r="D82">
        <v>3539</v>
      </c>
      <c r="F82">
        <v>31.6</v>
      </c>
      <c r="G82">
        <f t="shared" si="6"/>
        <v>1.4996870826184039</v>
      </c>
      <c r="I82">
        <v>502.88010000000003</v>
      </c>
      <c r="J82">
        <v>1531.17</v>
      </c>
      <c r="K82" s="2">
        <f t="shared" si="7"/>
        <v>0.26558230789543175</v>
      </c>
      <c r="L82" s="2">
        <f t="shared" si="8"/>
        <v>0.4326561175473298</v>
      </c>
    </row>
    <row r="83" spans="2:12" x14ac:dyDescent="0.2">
      <c r="C83">
        <v>917.75</v>
      </c>
      <c r="D83">
        <v>1122.5</v>
      </c>
      <c r="F83">
        <v>17.8</v>
      </c>
      <c r="G83">
        <f t="shared" si="6"/>
        <v>1.2504200023088941</v>
      </c>
      <c r="I83">
        <v>141.3167</v>
      </c>
      <c r="J83">
        <v>171.13470000000001</v>
      </c>
      <c r="K83" s="2">
        <f t="shared" si="7"/>
        <v>0.15398169436120948</v>
      </c>
      <c r="L83" s="2">
        <f t="shared" si="8"/>
        <v>0.15245853006681515</v>
      </c>
    </row>
    <row r="84" spans="2:12" x14ac:dyDescent="0.2">
      <c r="C84">
        <v>1191</v>
      </c>
      <c r="D84">
        <v>1443.25</v>
      </c>
      <c r="F84">
        <v>10</v>
      </c>
      <c r="G84">
        <f t="shared" si="6"/>
        <v>1</v>
      </c>
      <c r="I84">
        <v>103.8035</v>
      </c>
      <c r="J84">
        <v>20.27468</v>
      </c>
      <c r="K84" s="2">
        <f t="shared" si="7"/>
        <v>8.7156591099916039E-2</v>
      </c>
      <c r="L84" s="2">
        <f t="shared" si="8"/>
        <v>1.4047933483457474E-2</v>
      </c>
    </row>
    <row r="85" spans="2:12" x14ac:dyDescent="0.2">
      <c r="C85">
        <v>1460.5</v>
      </c>
      <c r="D85">
        <v>1538.75</v>
      </c>
      <c r="F85">
        <v>5.6</v>
      </c>
      <c r="G85">
        <f t="shared" si="6"/>
        <v>0.74818802700620035</v>
      </c>
      <c r="I85">
        <v>164.79910000000001</v>
      </c>
      <c r="J85">
        <v>123.6031</v>
      </c>
      <c r="K85" s="2">
        <f t="shared" si="7"/>
        <v>0.11283745292707978</v>
      </c>
      <c r="L85" s="2">
        <f t="shared" si="8"/>
        <v>8.0326953696181966E-2</v>
      </c>
    </row>
    <row r="86" spans="2:12" x14ac:dyDescent="0.2">
      <c r="C86">
        <v>1658</v>
      </c>
      <c r="D86">
        <v>1672</v>
      </c>
      <c r="F86">
        <v>3.16</v>
      </c>
      <c r="G86">
        <f t="shared" si="6"/>
        <v>0.49968708261840383</v>
      </c>
      <c r="I86">
        <v>41.115690000000001</v>
      </c>
      <c r="J86">
        <v>86.666020000000003</v>
      </c>
      <c r="K86" s="2">
        <f t="shared" si="7"/>
        <v>2.4798365500603138E-2</v>
      </c>
      <c r="L86" s="2">
        <f t="shared" si="8"/>
        <v>5.1833744019138761E-2</v>
      </c>
    </row>
    <row r="87" spans="2:12" x14ac:dyDescent="0.2">
      <c r="C87">
        <v>5440</v>
      </c>
      <c r="D87">
        <v>5034</v>
      </c>
      <c r="F87">
        <v>0</v>
      </c>
      <c r="G87">
        <v>0.25</v>
      </c>
      <c r="I87">
        <v>648.97699999999998</v>
      </c>
      <c r="J87">
        <v>1377.0609999999999</v>
      </c>
      <c r="K87" s="2">
        <f t="shared" si="7"/>
        <v>0.11929724264705882</v>
      </c>
      <c r="L87" s="2">
        <f t="shared" si="8"/>
        <v>0.27355204608661104</v>
      </c>
    </row>
    <row r="90" spans="2:12" x14ac:dyDescent="0.2">
      <c r="B90" t="s">
        <v>41</v>
      </c>
    </row>
    <row r="91" spans="2:12" x14ac:dyDescent="0.2">
      <c r="C91" t="s">
        <v>32</v>
      </c>
      <c r="F91" t="s">
        <v>40</v>
      </c>
      <c r="G91" t="s">
        <v>35</v>
      </c>
      <c r="I91" t="s">
        <v>33</v>
      </c>
      <c r="K91" t="s">
        <v>34</v>
      </c>
    </row>
    <row r="92" spans="2:12" x14ac:dyDescent="0.2">
      <c r="C92">
        <v>3958.75</v>
      </c>
      <c r="D92">
        <v>644.5</v>
      </c>
      <c r="F92">
        <v>100</v>
      </c>
      <c r="G92">
        <f t="shared" ref="G92:G98" si="9">LOG10(F92)</f>
        <v>2</v>
      </c>
      <c r="I92">
        <v>2553.3040000000001</v>
      </c>
      <c r="J92">
        <v>133.44319999999999</v>
      </c>
      <c r="K92" s="2">
        <f t="shared" ref="K92:L99" si="10">I92/C92</f>
        <v>0.64497732870224189</v>
      </c>
      <c r="L92" s="2">
        <f t="shared" si="10"/>
        <v>0.20704918541505041</v>
      </c>
    </row>
    <row r="93" spans="2:12" x14ac:dyDescent="0.2">
      <c r="C93">
        <v>1078</v>
      </c>
      <c r="D93">
        <v>2907.75</v>
      </c>
      <c r="F93">
        <v>31.6</v>
      </c>
      <c r="G93">
        <f t="shared" si="9"/>
        <v>1.4996870826184039</v>
      </c>
      <c r="I93">
        <v>47.34272</v>
      </c>
      <c r="J93">
        <v>1361.8440000000001</v>
      </c>
      <c r="K93" s="2">
        <f t="shared" si="10"/>
        <v>4.3917179962894251E-2</v>
      </c>
      <c r="L93" s="2">
        <f t="shared" si="10"/>
        <v>0.46834975496517928</v>
      </c>
    </row>
    <row r="94" spans="2:12" x14ac:dyDescent="0.2">
      <c r="C94">
        <v>1720</v>
      </c>
      <c r="D94">
        <v>4747.25</v>
      </c>
      <c r="F94">
        <v>10</v>
      </c>
      <c r="G94">
        <f t="shared" si="9"/>
        <v>1</v>
      </c>
      <c r="I94">
        <v>177.70529999999999</v>
      </c>
      <c r="J94">
        <v>1951.4549999999999</v>
      </c>
      <c r="K94" s="2">
        <f t="shared" si="10"/>
        <v>0.10331703488372093</v>
      </c>
      <c r="L94" s="2">
        <f t="shared" si="10"/>
        <v>0.41107061983253462</v>
      </c>
    </row>
    <row r="95" spans="2:12" x14ac:dyDescent="0.2">
      <c r="C95">
        <v>1791.25</v>
      </c>
      <c r="D95">
        <v>5679</v>
      </c>
      <c r="F95">
        <v>3.16</v>
      </c>
      <c r="G95">
        <f t="shared" si="9"/>
        <v>0.49968708261840383</v>
      </c>
      <c r="I95">
        <v>89.235990000000001</v>
      </c>
      <c r="J95">
        <v>2331.3069999999998</v>
      </c>
      <c r="K95" s="2">
        <f t="shared" si="10"/>
        <v>4.9817719469644105E-2</v>
      </c>
      <c r="L95" s="2">
        <f t="shared" si="10"/>
        <v>0.41051364676879731</v>
      </c>
    </row>
    <row r="96" spans="2:12" x14ac:dyDescent="0.2">
      <c r="C96">
        <v>1798.25</v>
      </c>
      <c r="D96">
        <v>1825.25</v>
      </c>
      <c r="F96">
        <v>1</v>
      </c>
      <c r="G96">
        <f t="shared" si="9"/>
        <v>0</v>
      </c>
      <c r="I96">
        <v>196.72839999999999</v>
      </c>
      <c r="J96">
        <v>182.1224</v>
      </c>
      <c r="K96" s="2">
        <f t="shared" si="10"/>
        <v>0.1093999165855693</v>
      </c>
      <c r="L96" s="2">
        <f t="shared" si="10"/>
        <v>9.9779427475688257E-2</v>
      </c>
    </row>
    <row r="97" spans="3:12" x14ac:dyDescent="0.2">
      <c r="C97">
        <v>1870</v>
      </c>
      <c r="D97">
        <v>1685.75</v>
      </c>
      <c r="F97">
        <v>0.316</v>
      </c>
      <c r="G97">
        <f t="shared" si="9"/>
        <v>-0.50031291738159622</v>
      </c>
      <c r="I97">
        <v>121.9556</v>
      </c>
      <c r="J97">
        <v>137.49209999999999</v>
      </c>
      <c r="K97" s="2">
        <f t="shared" si="10"/>
        <v>6.5216898395721923E-2</v>
      </c>
      <c r="L97" s="2">
        <f t="shared" si="10"/>
        <v>8.1561382174106481E-2</v>
      </c>
    </row>
    <row r="98" spans="3:12" x14ac:dyDescent="0.2">
      <c r="C98">
        <v>2115.5</v>
      </c>
      <c r="D98">
        <v>1726.5</v>
      </c>
      <c r="F98">
        <v>0.1</v>
      </c>
      <c r="G98">
        <f t="shared" si="9"/>
        <v>-1</v>
      </c>
      <c r="I98">
        <v>132.71809999999999</v>
      </c>
      <c r="J98">
        <v>52.884309999999999</v>
      </c>
      <c r="K98" s="2">
        <f t="shared" si="10"/>
        <v>6.273604348853698E-2</v>
      </c>
      <c r="L98" s="2">
        <f t="shared" si="10"/>
        <v>3.0630935418476685E-2</v>
      </c>
    </row>
    <row r="99" spans="3:12" x14ac:dyDescent="0.2">
      <c r="C99">
        <v>1972</v>
      </c>
      <c r="D99">
        <v>893.75</v>
      </c>
      <c r="F99">
        <v>0</v>
      </c>
      <c r="G99">
        <v>-1.5</v>
      </c>
      <c r="I99">
        <v>510.05</v>
      </c>
      <c r="J99">
        <v>335.37670000000003</v>
      </c>
      <c r="K99" s="2">
        <f t="shared" si="10"/>
        <v>0.25864604462474644</v>
      </c>
      <c r="L99" s="2">
        <f t="shared" si="10"/>
        <v>0.37524665734265739</v>
      </c>
    </row>
  </sheetData>
  <conditionalFormatting sqref="K56:L6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68:L7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0:L8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92:L9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Titration plate</vt:lpstr>
      <vt:lpstr>JFH 1in4 drug plate</vt:lpstr>
      <vt:lpstr>JFH1 1in8 drug plate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Shaw [RPG]</dc:creator>
  <cp:lastModifiedBy>Joseph Shaw [RPG]</cp:lastModifiedBy>
  <cp:lastPrinted>2014-10-24T09:42:15Z</cp:lastPrinted>
  <dcterms:created xsi:type="dcterms:W3CDTF">2014-10-23T16:36:15Z</dcterms:created>
  <dcterms:modified xsi:type="dcterms:W3CDTF">2014-10-24T09:59:57Z</dcterms:modified>
</cp:coreProperties>
</file>